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Sheet1" sheetId="1" r:id="rId1"/>
    <sheet name="Sheet2" sheetId="2" r:id="rId2"/>
    <sheet name="Sheet3" sheetId="3" r:id="rId3"/>
  </sheets>
  <definedNames>
    <definedName name="_xlnm.Print_Area" localSheetId="0">Sheet1!$B$1:$G$204</definedName>
  </definedNames>
  <calcPr calcId="125725"/>
</workbook>
</file>

<file path=xl/calcChain.xml><?xml version="1.0" encoding="utf-8"?>
<calcChain xmlns="http://schemas.openxmlformats.org/spreadsheetml/2006/main">
  <c r="G195" i="1"/>
  <c r="G193"/>
  <c r="G190"/>
  <c r="G188"/>
  <c r="G187"/>
  <c r="G186"/>
  <c r="G184"/>
  <c r="G183"/>
  <c r="G181"/>
  <c r="G179"/>
  <c r="G178"/>
  <c r="G177"/>
  <c r="G176"/>
  <c r="G175"/>
  <c r="G174"/>
  <c r="G173"/>
  <c r="G172"/>
  <c r="G168"/>
  <c r="G167"/>
  <c r="G166"/>
  <c r="G165"/>
  <c r="G163"/>
  <c r="G162"/>
  <c r="G160"/>
  <c r="G158"/>
  <c r="G157"/>
  <c r="G155"/>
  <c r="G154"/>
  <c r="G152"/>
  <c r="G151"/>
  <c r="G149"/>
  <c r="G148"/>
  <c r="G145"/>
  <c r="G144"/>
  <c r="G143"/>
  <c r="G142"/>
  <c r="G140"/>
  <c r="G138"/>
  <c r="G136"/>
  <c r="G134"/>
  <c r="G131"/>
  <c r="G130"/>
  <c r="G129"/>
  <c r="G127"/>
  <c r="G126"/>
  <c r="G125"/>
  <c r="G124"/>
  <c r="G123"/>
  <c r="G122"/>
  <c r="G121"/>
  <c r="G112"/>
  <c r="G111"/>
  <c r="G108"/>
  <c r="G107"/>
  <c r="G98"/>
  <c r="G96"/>
  <c r="G94"/>
  <c r="G72"/>
  <c r="G73"/>
  <c r="G74"/>
  <c r="G75"/>
  <c r="G71"/>
  <c r="G66"/>
  <c r="G62"/>
  <c r="G63"/>
  <c r="G64"/>
  <c r="G61"/>
  <c r="G57"/>
  <c r="G58"/>
  <c r="G56"/>
  <c r="G49"/>
  <c r="G48"/>
  <c r="G46"/>
  <c r="G44"/>
  <c r="G43"/>
  <c r="G41"/>
  <c r="G29"/>
  <c r="G30"/>
  <c r="G31"/>
  <c r="G32"/>
  <c r="G33"/>
  <c r="G34"/>
  <c r="G28"/>
  <c r="G23"/>
  <c r="G22"/>
  <c r="G20"/>
  <c r="G13"/>
  <c r="G14"/>
  <c r="G15"/>
  <c r="G16"/>
  <c r="G17"/>
  <c r="G12"/>
  <c r="G8"/>
  <c r="G9"/>
  <c r="G10"/>
  <c r="G7"/>
  <c r="E104"/>
  <c r="G104" s="1"/>
  <c r="E103"/>
  <c r="G103" s="1"/>
  <c r="E101"/>
  <c r="G101" s="1"/>
  <c r="E91"/>
  <c r="G91" s="1"/>
  <c r="E85"/>
  <c r="G85" s="1"/>
  <c r="E84"/>
  <c r="G84" s="1"/>
  <c r="E83"/>
  <c r="G83" s="1"/>
  <c r="E68"/>
  <c r="G68" s="1"/>
  <c r="E38"/>
  <c r="G38" s="1"/>
  <c r="E37"/>
  <c r="G37" s="1"/>
  <c r="E25"/>
  <c r="G25" s="1"/>
  <c r="G197" l="1"/>
  <c r="D203" s="1"/>
  <c r="G50"/>
  <c r="D201" s="1"/>
  <c r="E79"/>
  <c r="E87"/>
  <c r="G87" s="1"/>
  <c r="E81" l="1"/>
  <c r="G81" s="1"/>
  <c r="G79"/>
  <c r="G113" l="1"/>
  <c r="D202" s="1"/>
  <c r="D204" s="1"/>
</calcChain>
</file>

<file path=xl/sharedStrings.xml><?xml version="1.0" encoding="utf-8"?>
<sst xmlns="http://schemas.openxmlformats.org/spreadsheetml/2006/main" count="349" uniqueCount="224">
  <si>
    <t>Item No.</t>
  </si>
  <si>
    <t>Item description</t>
  </si>
  <si>
    <t>Unit of measures</t>
  </si>
  <si>
    <t>Quantity</t>
  </si>
  <si>
    <t>1.</t>
  </si>
  <si>
    <t>ROAD SIGNS</t>
  </si>
  <si>
    <t>1.1</t>
  </si>
  <si>
    <t>Warning signs SRPS З.S2.301; 302;303, SRPS ЕN 12899, ТU BS 02 and BS 03</t>
  </si>
  <si>
    <t>I-5 (triangular with the side length of 900 mm) (yellow base) (class 2)</t>
  </si>
  <si>
    <t>pcs</t>
  </si>
  <si>
    <t>I-5.1  (triangular with the side length of 900 mm) (yellow base) (class 2)</t>
  </si>
  <si>
    <t>I-5.2  (triangular with the side length of 900 mm) (yellow base) (class 2)</t>
  </si>
  <si>
    <t>I-19  (triangular with the side length of 900 mm) (yellow base) (class 2)</t>
  </si>
  <si>
    <t>1.2</t>
  </si>
  <si>
    <t>Mandatory signs SRPS З.СS2.302;304;305;307, SRPS ЕN 12899, ТU BS 02 and BS 03</t>
  </si>
  <si>
    <t>II-28 (circle with the diameter of 600 mm) (yellow base) (class 2)</t>
  </si>
  <si>
    <t>II-30 (30km/h)(circle with the diameter of 600 mm) (yellow base) (class 2)</t>
  </si>
  <si>
    <t>II-30 (40km/h) (circle with the diameter of 600 mm) (yellow base) (class 2)</t>
  </si>
  <si>
    <t>II-30 (60km/h) (circle with the diameter of 600 mm) (yellow base) (class 2)</t>
  </si>
  <si>
    <t>II-45 (circle with the diameter of 400 mm) (class 2)</t>
  </si>
  <si>
    <t>II-45.1 (circle with the diameter of 400 mm) (class 2)</t>
  </si>
  <si>
    <t>1.3</t>
  </si>
  <si>
    <t>Information signs SRPS ЕN 12899, TU BS 02 and BS 03</t>
  </si>
  <si>
    <t>1.3.1</t>
  </si>
  <si>
    <t>General information signs SRPS З.S2.302;304;305;306;307;320</t>
  </si>
  <si>
    <t>III-17 (circle with the diameter of 600 mm) (class 2)</t>
  </si>
  <si>
    <t>1.4</t>
  </si>
  <si>
    <t xml:space="preserve">Signs of additional information SRPS З.S2.308;309, SRPS ЕN 12899, ТU BS 02 and BS 03  </t>
  </si>
  <si>
    <t>IV-1 (rectangular dimensions  600 x 150mm) (200m) (yellow base) (class 2)</t>
  </si>
  <si>
    <t>IV-1  (rectangular dimensions  900 x 250mm) (200m) (yellow base) (class 2)</t>
  </si>
  <si>
    <t>1.7</t>
  </si>
  <si>
    <t>Setting road signs on supporting constructions</t>
  </si>
  <si>
    <t>mounting road signs to 5 m² on supporting constructions</t>
  </si>
  <si>
    <t>1.8</t>
  </si>
  <si>
    <t>Supporting constructions of road signs</t>
  </si>
  <si>
    <t>1.8.1</t>
  </si>
  <si>
    <t>Tubular supporting constructions (posts)</t>
  </si>
  <si>
    <t>Single tubular post 1000 mm in length</t>
  </si>
  <si>
    <t>Single tubular post 2000 mm in length</t>
  </si>
  <si>
    <t>Single tubular post 2600 mm in length</t>
  </si>
  <si>
    <t>Single tubular post 2700 mm in length</t>
  </si>
  <si>
    <t>Single tubular post 2800 mm in length</t>
  </si>
  <si>
    <t>Single tubular post 3000 mm in length</t>
  </si>
  <si>
    <t>Single tubular post 3200 mm in length</t>
  </si>
  <si>
    <t>1.9</t>
  </si>
  <si>
    <t>Laying foundations and installation of supporting constructions of road signs</t>
  </si>
  <si>
    <t>1.9.3</t>
  </si>
  <si>
    <t>Movable base for supporting constructions of road signs</t>
  </si>
  <si>
    <t xml:space="preserve"> 50 kg sacks of sand that are placed on a movable base</t>
  </si>
  <si>
    <t>5.</t>
  </si>
  <si>
    <t>TEMPORARY TRAFFIC SIGNALISATION</t>
  </si>
  <si>
    <t>5.2</t>
  </si>
  <si>
    <t>Horizontal Barricade Panels</t>
  </si>
  <si>
    <t>VII-2 Rectangular, without supporting construction and movable base, dimensions 2500 x 250 mm (class 2)</t>
  </si>
  <si>
    <t>5.3</t>
  </si>
  <si>
    <t>Vertical Barricade Panels</t>
  </si>
  <si>
    <t>VII-3 (one sided) rectangular, side (250 x 1000 mm), with movable base</t>
  </si>
  <si>
    <t>VII-3.1 (one sided) Rectangular, side (250 x 1000 mm), with movable base</t>
  </si>
  <si>
    <t>5.4</t>
  </si>
  <si>
    <t>Barrier tape</t>
  </si>
  <si>
    <t>m</t>
  </si>
  <si>
    <t>5.9</t>
  </si>
  <si>
    <t>Flashing lights</t>
  </si>
  <si>
    <t>Flashing lights type ТS 1</t>
  </si>
  <si>
    <t>Flashing lights type ТS 4</t>
  </si>
  <si>
    <t xml:space="preserve">BILL OF QUANTITIES FOR TEMPORARY ROAD SIGNS AND SIGNALS    </t>
  </si>
  <si>
    <t>BILL OF QUANTITIES OF TRAFFIC SIGNALIZATION:</t>
  </si>
  <si>
    <t>No.</t>
  </si>
  <si>
    <t>WORK DESCRIPTION</t>
  </si>
  <si>
    <t>Unit</t>
  </si>
  <si>
    <t>1</t>
  </si>
  <si>
    <t>Warning signs SRPS З.S2.302;304;305;307</t>
  </si>
  <si>
    <t>II-1 (triangular sides 60cm),class 2</t>
  </si>
  <si>
    <t>II-2 (diameter of a circle 60cm),class 2</t>
  </si>
  <si>
    <t>II-40 (diameter of a circle 60cm),class 1</t>
  </si>
  <si>
    <t>2</t>
  </si>
  <si>
    <t>Information signs</t>
  </si>
  <si>
    <t>3</t>
  </si>
  <si>
    <t>III-5 (square sides 60x60cm),class 2</t>
  </si>
  <si>
    <t>III-7 (square sides 60x60cm),class 2</t>
  </si>
  <si>
    <t>III-7.1 (square sides 60x60cm),class 2</t>
  </si>
  <si>
    <t>III-19 (diameter of a circle 60cm),class 1</t>
  </si>
  <si>
    <t>4</t>
  </si>
  <si>
    <t>Signs of additional information SRPS З.S2.308;309</t>
  </si>
  <si>
    <t>IV-25 (rectangular sides 60x30cm),class 1</t>
  </si>
  <si>
    <t>5</t>
  </si>
  <si>
    <t>mounting road signs tо 5 m2 on supporting constructions</t>
  </si>
  <si>
    <t>6</t>
  </si>
  <si>
    <t>Supporting constructions</t>
  </si>
  <si>
    <t>7</t>
  </si>
  <si>
    <t>Single tubular post Ø60 length 2.60m</t>
  </si>
  <si>
    <t>Single tubular post Ø60 length 3.00m</t>
  </si>
  <si>
    <t>Single tubular post Ø60 length 3.30m</t>
  </si>
  <si>
    <t>Single tubular post Ø60 length 3.70m</t>
  </si>
  <si>
    <t>Single tubular post Ø60 length 3.90m</t>
  </si>
  <si>
    <t>8</t>
  </si>
  <si>
    <t>9</t>
  </si>
  <si>
    <t>Foundations of road signs</t>
  </si>
  <si>
    <t>Earthworks</t>
  </si>
  <si>
    <t xml:space="preserve">Excavation of earth and other materials for foundations </t>
  </si>
  <si>
    <r>
      <t>m</t>
    </r>
    <r>
      <rPr>
        <vertAlign val="superscript"/>
        <sz val="11"/>
        <rFont val="Arial"/>
        <family val="2"/>
      </rPr>
      <t>3</t>
    </r>
  </si>
  <si>
    <t>Removal of earth and other excavated material</t>
  </si>
  <si>
    <t>to 5 km</t>
  </si>
  <si>
    <t>Concrete works</t>
  </si>
  <si>
    <t>procurement, transport and installation of concrete min. "MB-20" for the foundation dimensions (HtxBtxLt) 0,4x0,4x0,6m of tubular supporting constructions, post height 2,4 - 3,2m</t>
  </si>
  <si>
    <t>procurement, transport and installation of concrete min. "MB-20" for the foundation dimensions (HtxBtxLt) 0,4x0,4x0,8m of tubular supporting constructions, post height 3,2 - 3,5m</t>
  </si>
  <si>
    <t>procurement, transport and installation of concrete min. "MB-20" for the foundation dimensions (HtxBtxLt) 0,5x0,5x0,8m of tubular supporting constructions, post height over 3,5m</t>
  </si>
  <si>
    <t>10</t>
  </si>
  <si>
    <t>Installation of supporting constructions</t>
  </si>
  <si>
    <t xml:space="preserve"> Installation of tubular supporting constructions into concrete foundation of min. "MB-20" </t>
  </si>
  <si>
    <t>Road markings (Procurement, transport and marking)</t>
  </si>
  <si>
    <t>11</t>
  </si>
  <si>
    <t>Longitudinal road markings SRPS U.S4.221-224</t>
  </si>
  <si>
    <t>12</t>
  </si>
  <si>
    <t>Center line</t>
  </si>
  <si>
    <t>Short broken line (1+1m), white, width  d=10cm</t>
  </si>
  <si>
    <r>
      <t>m</t>
    </r>
    <r>
      <rPr>
        <vertAlign val="superscript"/>
        <sz val="11"/>
        <rFont val="Arial"/>
        <family val="2"/>
        <charset val="238"/>
      </rPr>
      <t>2</t>
    </r>
  </si>
  <si>
    <t>13</t>
  </si>
  <si>
    <t>Transverse road markings SRPS</t>
  </si>
  <si>
    <t>1) Stop line, SRPS U.S4.225</t>
  </si>
  <si>
    <t xml:space="preserve">V-1.1 Give way line, white, width d=20cm, length L=0.4m, </t>
  </si>
  <si>
    <r>
      <t>m</t>
    </r>
    <r>
      <rPr>
        <vertAlign val="superscript"/>
        <sz val="11"/>
        <rFont val="Arial"/>
        <family val="2"/>
        <charset val="1"/>
      </rPr>
      <t>2</t>
    </r>
  </si>
  <si>
    <t>5) Bicycle crossing, SRPS U.S4.228</t>
  </si>
  <si>
    <t>V-5 Bicycle crossing over the road, white, d=50cm</t>
  </si>
  <si>
    <r>
      <t>m</t>
    </r>
    <r>
      <rPr>
        <vertAlign val="superscript"/>
        <sz val="12"/>
        <rFont val="Arial"/>
        <family val="2"/>
        <charset val="1"/>
      </rPr>
      <t>2</t>
    </r>
  </si>
  <si>
    <t>6) Pedestrian and bicycle crossings, SRPS U.S4.228</t>
  </si>
  <si>
    <t>V-6 Bicycle crossing over the road and pedestrian crossing, white, a=50cm</t>
  </si>
  <si>
    <t>14</t>
  </si>
  <si>
    <t>Other road markings</t>
  </si>
  <si>
    <t>1)Arrows, SRPS U.S4.229</t>
  </si>
  <si>
    <t>V-10 White-paint lane arrow, forward, length 1.6m, P=0,21m2 (42 pcs)</t>
  </si>
  <si>
    <r>
      <t>m</t>
    </r>
    <r>
      <rPr>
        <vertAlign val="superscript"/>
        <sz val="12"/>
        <rFont val="Arial"/>
        <family val="2"/>
        <charset val="238"/>
      </rPr>
      <t>2</t>
    </r>
  </si>
  <si>
    <t>4) Legend and symbols, SRPS U.S4.232</t>
  </si>
  <si>
    <t>V-15.4 Symbol of road sign II-1 on the road, length d=1.6m, P=0,24m² (22 pcs)</t>
  </si>
  <si>
    <t>V-15.5 Symbol of bicycle on the road, width d=1.6m L=0.8m, P=0,28m² (22 pcs)</t>
  </si>
  <si>
    <t>OTHER TRAFFIC EQUIPMENT AND SIGNALISATION</t>
  </si>
  <si>
    <t>Traffic counting device for cyclists</t>
  </si>
  <si>
    <t xml:space="preserve">Traffic counting device for cyclists with a display showing date, time, air temperature, number of counted cyclists  during the day and the number of counted cyclists during the year, with all supporting elements necessary for its operation (foundation, battery, power unit, wire for inductive loops, earth electrode with galvanized tape)            </t>
  </si>
  <si>
    <t>Solar panel (60W) with post and base</t>
  </si>
  <si>
    <t>OTHER WORKS</t>
  </si>
  <si>
    <t>Dismantling and removal of road signs and billboards</t>
  </si>
  <si>
    <t>Removal of road signs</t>
  </si>
  <si>
    <t>Removal and replacement of road signs</t>
  </si>
  <si>
    <t>Number</t>
  </si>
  <si>
    <t>Types of works</t>
  </si>
  <si>
    <t>Units of measures</t>
  </si>
  <si>
    <t>1. PRELIMINARY WORKS</t>
  </si>
  <si>
    <r>
      <t>m</t>
    </r>
    <r>
      <rPr>
        <vertAlign val="superscript"/>
        <sz val="10"/>
        <color rgb="FF000000"/>
        <rFont val="Arial"/>
        <family val="2"/>
        <charset val="238"/>
      </rPr>
      <t>1</t>
    </r>
  </si>
  <si>
    <r>
      <t xml:space="preserve">Cutting shrubs </t>
    </r>
    <r>
      <rPr>
        <sz val="10"/>
        <color rgb="FF000000"/>
        <rFont val="Arial"/>
        <family val="2"/>
      </rPr>
      <t>(according to a separate bill of quantities)</t>
    </r>
  </si>
  <si>
    <r>
      <t>m</t>
    </r>
    <r>
      <rPr>
        <vertAlign val="superscript"/>
        <sz val="10"/>
        <color rgb="FF000000"/>
        <rFont val="Arial"/>
        <family val="2"/>
        <charset val="238"/>
      </rPr>
      <t>2</t>
    </r>
  </si>
  <si>
    <r>
      <t xml:space="preserve">Cutting trees </t>
    </r>
    <r>
      <rPr>
        <sz val="10"/>
        <color rgb="FF000000"/>
        <rFont val="Arial"/>
        <family val="2"/>
      </rPr>
      <t>(according to a separate bill of quantities)</t>
    </r>
  </si>
  <si>
    <r>
      <t xml:space="preserve">Removal of stumps </t>
    </r>
    <r>
      <rPr>
        <sz val="10"/>
        <color rgb="FF000000"/>
        <rFont val="Arial"/>
        <family val="2"/>
      </rPr>
      <t>(according to a separate bill of quantities)</t>
    </r>
  </si>
  <si>
    <t xml:space="preserve">Excavation for determining the position of underground installations </t>
  </si>
  <si>
    <r>
      <t>m</t>
    </r>
    <r>
      <rPr>
        <vertAlign val="superscript"/>
        <sz val="10"/>
        <color rgb="FF000000"/>
        <rFont val="Arial"/>
        <family val="2"/>
        <charset val="238"/>
      </rPr>
      <t>3</t>
    </r>
  </si>
  <si>
    <r>
      <rPr>
        <b/>
        <sz val="10"/>
        <color rgb="FF000000"/>
        <rFont val="Arial"/>
        <family val="2"/>
      </rPr>
      <t xml:space="preserve">Demolition of curbs </t>
    </r>
    <r>
      <rPr>
        <sz val="10"/>
        <color rgb="FF000000"/>
        <rFont val="Arial"/>
        <family val="2"/>
        <charset val="238"/>
      </rPr>
      <t>(according to a separate bill of quantities)</t>
    </r>
  </si>
  <si>
    <r>
      <rPr>
        <b/>
        <sz val="10"/>
        <color rgb="FF000000"/>
        <rFont val="Arial"/>
        <family val="2"/>
      </rPr>
      <t>Demolition of pedestrian and bicycle crossings</t>
    </r>
    <r>
      <rPr>
        <sz val="10"/>
        <color rgb="FF000000"/>
        <rFont val="Arial"/>
        <family val="2"/>
        <charset val="238"/>
      </rPr>
      <t xml:space="preserve">  (according to a separate bill of quantities)</t>
    </r>
  </si>
  <si>
    <r>
      <t>Demolition of other carriageway surfaces</t>
    </r>
    <r>
      <rPr>
        <sz val="10"/>
        <color rgb="FF000000"/>
        <rFont val="Arial"/>
        <family val="2"/>
        <charset val="238"/>
      </rPr>
      <t xml:space="preserve"> (according to a separate bill of quantities)</t>
    </r>
  </si>
  <si>
    <t>car park approach (concrete), d=30 cm</t>
  </si>
  <si>
    <t>car park approach (macadam), d=20 cm</t>
  </si>
  <si>
    <r>
      <rPr>
        <sz val="10"/>
        <color rgb="FF000000"/>
        <rFont val="Arial"/>
        <family val="2"/>
        <charset val="238"/>
      </rPr>
      <t xml:space="preserve"> </t>
    </r>
    <r>
      <rPr>
        <b/>
        <sz val="10"/>
        <color rgb="FF000000"/>
        <rFont val="Arial"/>
        <family val="2"/>
      </rPr>
      <t>Preparation of joints for continuation of asphalt works</t>
    </r>
    <r>
      <rPr>
        <sz val="10"/>
        <color rgb="FF000000"/>
        <rFont val="Arial"/>
        <family val="2"/>
        <charset val="238"/>
      </rPr>
      <t xml:space="preserve"> (according to a separate bill of quantitites)</t>
    </r>
  </si>
  <si>
    <r>
      <t xml:space="preserve">Relocation of existing underground installations </t>
    </r>
    <r>
      <rPr>
        <sz val="10"/>
        <rFont val="Arial"/>
        <family val="2"/>
        <charset val="238"/>
      </rPr>
      <t>(according to a separate bill of quantitites)</t>
    </r>
  </si>
  <si>
    <t>existing gas piping installations</t>
  </si>
  <si>
    <t xml:space="preserve"> - puff pipes</t>
  </si>
  <si>
    <t>Protection of existing underground installations (according to a separate bill of quantitites)</t>
  </si>
  <si>
    <t>existing TC installations</t>
  </si>
  <si>
    <t xml:space="preserve"> - low ducting</t>
  </si>
  <si>
    <t xml:space="preserve">Relocation of over-ground TC ducts </t>
  </si>
  <si>
    <t>concrete</t>
  </si>
  <si>
    <t>Matching the levels of existing shafts</t>
  </si>
  <si>
    <t>shafts</t>
  </si>
  <si>
    <t>telecommunication poles</t>
  </si>
  <si>
    <t>Make an as-built design</t>
  </si>
  <si>
    <t>lump-sum</t>
  </si>
  <si>
    <t>Archaeological monitoring of earthworks</t>
  </si>
  <si>
    <t>2. EARTHWORKS</t>
  </si>
  <si>
    <t>Humus excavation</t>
  </si>
  <si>
    <t>bicycle path (according to the tabular bill of quantities), d=30 cm</t>
  </si>
  <si>
    <t>according to a separate bill of quantities (on the part of planned concrete access roads constructed in a way that prevent mud and dirt from the tires from entering the main roads)</t>
  </si>
  <si>
    <t>Wide excavation done by a trencher</t>
  </si>
  <si>
    <t>bicycle path (according to the tabular bill of quantities)</t>
  </si>
  <si>
    <t>Compaction off sub-base</t>
  </si>
  <si>
    <t>according to a separate bill of quantities</t>
  </si>
  <si>
    <t>An embankment made of sand</t>
  </si>
  <si>
    <t>An embankment made of earth material</t>
  </si>
  <si>
    <t>Planning and subgrade rolling</t>
  </si>
  <si>
    <t xml:space="preserve">Resoiling flat and slope surfaces and road shoulders </t>
  </si>
  <si>
    <t>bicycle path (according to the tabular bill of quantities), d=20 cm</t>
  </si>
  <si>
    <t>Spreading earth material on a landfill</t>
  </si>
  <si>
    <t>Transport of earth material</t>
  </si>
  <si>
    <t>3. CONSTRUCTION OF ROAD</t>
  </si>
  <si>
    <t>Forming a bearing course made of mechanically compacted granular stone material 0/31.5 mm</t>
  </si>
  <si>
    <t>according to a separate bill of quantities (on a part where concrete car park approach is demolished)</t>
  </si>
  <si>
    <t>according to a separate bill of quantities (on a part where macadam car park approach is demolished)</t>
  </si>
  <si>
    <t>according to a separate bill of quantities (on a part of car park approach- additional 10 cm)</t>
  </si>
  <si>
    <t>according to a separate bill of quantities (on a part of planned rest areas)</t>
  </si>
  <si>
    <t>према појединачном предмеру (на делу уклапања на плато граничног прелаза)</t>
  </si>
  <si>
    <t>according to a separate bill of quantities (on a place where concrete access roads constructed in a way that prevent mud and dirt from the tires from entering the main roads fit the main road)</t>
  </si>
  <si>
    <t>Construction of bituminous bearing course (BNS22A)</t>
  </si>
  <si>
    <t>according to a separate bill of quantitites, d=6cm</t>
  </si>
  <si>
    <t>Construction of wearing course -asphalt concrete (АB11)</t>
  </si>
  <si>
    <t>bicycle path (according to the tabular bill of quantities), d=4 cm</t>
  </si>
  <si>
    <t>according to a separate bill of quantities, d=4 cm</t>
  </si>
  <si>
    <t>Construction of concrete surfacing</t>
  </si>
  <si>
    <t>according to a separate bill of quantities (on the part of concrete access roads constructed in a way that prevent mud and dirt from the tires from entering the main roads)</t>
  </si>
  <si>
    <t>Setting concrete curbs</t>
  </si>
  <si>
    <t>а) curb 18/24</t>
  </si>
  <si>
    <t>4. DRAINAGE SYSTEM</t>
  </si>
  <si>
    <t>Making inlet and outlet structures of canals</t>
  </si>
  <si>
    <r>
      <t>Making a pipe culvert</t>
    </r>
    <r>
      <rPr>
        <sz val="10"/>
        <color rgb="FF000000"/>
        <rFont val="Arial"/>
        <family val="2"/>
        <charset val="238"/>
      </rPr>
      <t xml:space="preserve"> (according to the tabular bill of quantities)</t>
    </r>
  </si>
  <si>
    <t>canal tubing Ø500 mm</t>
  </si>
  <si>
    <t>m1</t>
  </si>
  <si>
    <t>BILL OF QUANTITIES OF WORKS</t>
  </si>
  <si>
    <t xml:space="preserve">Marking out the route and structures </t>
  </si>
  <si>
    <t xml:space="preserve">Price
 RSD/EUR </t>
  </si>
  <si>
    <t xml:space="preserve">In total 
RSD/EUR </t>
  </si>
  <si>
    <t xml:space="preserve">TOTAL TRAFFIC SIGNALIZATION : </t>
  </si>
  <si>
    <t>TOTAL WORKS</t>
  </si>
  <si>
    <t xml:space="preserve">TRAFFIC SIGNALIZATION : </t>
  </si>
  <si>
    <t>TOTALL TEMPORARY ROAD SIGNS AND SIGNALS:</t>
  </si>
  <si>
    <t>TEMPORARY ROAD SIGNS AND SIGNALS:</t>
  </si>
  <si>
    <t>WORKS:</t>
  </si>
  <si>
    <t>TOTAL TENDER OFFER:</t>
  </si>
  <si>
    <t>RECAPITULATION:</t>
  </si>
  <si>
    <t>Note: Tenderer should write numbers in yellow field and to delete name of currency in G4, G53, G116 and H4, H53, H116 which is not been used</t>
  </si>
</sst>
</file>

<file path=xl/styles.xml><?xml version="1.0" encoding="utf-8"?>
<styleSheet xmlns="http://schemas.openxmlformats.org/spreadsheetml/2006/main">
  <fonts count="27">
    <font>
      <sz val="11"/>
      <color theme="1"/>
      <name val="Calibri"/>
      <family val="2"/>
      <scheme val="minor"/>
    </font>
    <font>
      <b/>
      <sz val="11"/>
      <name val="Arial"/>
      <family val="2"/>
      <charset val="238"/>
    </font>
    <font>
      <sz val="11"/>
      <name val="YUFuturaL"/>
    </font>
    <font>
      <b/>
      <i/>
      <sz val="11"/>
      <name val="Arial"/>
      <family val="2"/>
      <charset val="238"/>
    </font>
    <font>
      <sz val="11"/>
      <name val="Arial"/>
      <family val="2"/>
      <charset val="238"/>
    </font>
    <font>
      <sz val="11"/>
      <color indexed="8"/>
      <name val="Calibri"/>
      <family val="2"/>
    </font>
    <font>
      <b/>
      <i/>
      <sz val="11"/>
      <name val="Arial"/>
      <family val="2"/>
    </font>
    <font>
      <i/>
      <sz val="11"/>
      <name val="Arial"/>
      <family val="2"/>
      <charset val="238"/>
    </font>
    <font>
      <vertAlign val="superscript"/>
      <sz val="11"/>
      <name val="Arial"/>
      <family val="2"/>
    </font>
    <font>
      <vertAlign val="superscript"/>
      <sz val="11"/>
      <name val="Arial"/>
      <family val="2"/>
      <charset val="238"/>
    </font>
    <font>
      <b/>
      <sz val="11"/>
      <name val="Arial"/>
      <family val="2"/>
      <charset val="1"/>
    </font>
    <font>
      <sz val="11"/>
      <name val="Arial"/>
      <family val="2"/>
      <charset val="1"/>
    </font>
    <font>
      <sz val="11"/>
      <name val="Arial"/>
      <family val="2"/>
    </font>
    <font>
      <vertAlign val="superscript"/>
      <sz val="11"/>
      <name val="Arial"/>
      <family val="2"/>
      <charset val="1"/>
    </font>
    <font>
      <vertAlign val="superscript"/>
      <sz val="12"/>
      <name val="Arial"/>
      <family val="2"/>
      <charset val="1"/>
    </font>
    <font>
      <vertAlign val="superscript"/>
      <sz val="12"/>
      <name val="Arial"/>
      <family val="2"/>
      <charset val="238"/>
    </font>
    <font>
      <b/>
      <sz val="9"/>
      <color rgb="FF000000"/>
      <name val="Arial"/>
      <family val="2"/>
    </font>
    <font>
      <b/>
      <sz val="10"/>
      <color rgb="FF000000"/>
      <name val="Arial"/>
      <family val="2"/>
      <charset val="238"/>
    </font>
    <font>
      <b/>
      <sz val="10"/>
      <color theme="1"/>
      <name val="Arial"/>
      <family val="2"/>
      <charset val="238"/>
    </font>
    <font>
      <sz val="10"/>
      <color theme="1"/>
      <name val="Arial"/>
      <family val="2"/>
      <charset val="238"/>
    </font>
    <font>
      <sz val="10"/>
      <color rgb="FF000000"/>
      <name val="Arial"/>
      <family val="2"/>
      <charset val="238"/>
    </font>
    <font>
      <vertAlign val="superscript"/>
      <sz val="10"/>
      <color rgb="FF000000"/>
      <name val="Arial"/>
      <family val="2"/>
      <charset val="238"/>
    </font>
    <font>
      <b/>
      <sz val="10"/>
      <color rgb="FF000000"/>
      <name val="Arial"/>
      <family val="2"/>
    </font>
    <font>
      <sz val="10"/>
      <color rgb="FF000000"/>
      <name val="Arial"/>
      <family val="2"/>
    </font>
    <font>
      <b/>
      <sz val="10"/>
      <name val="Arial"/>
      <family val="2"/>
      <charset val="238"/>
    </font>
    <font>
      <sz val="10"/>
      <name val="Arial"/>
      <family val="2"/>
      <charset val="238"/>
    </font>
    <font>
      <b/>
      <sz val="11"/>
      <color theme="1"/>
      <name val="Calibri"/>
      <family val="2"/>
      <charset val="238"/>
      <scheme val="minor"/>
    </font>
  </fonts>
  <fills count="10">
    <fill>
      <patternFill patternType="none"/>
    </fill>
    <fill>
      <patternFill patternType="gray125"/>
    </fill>
    <fill>
      <patternFill patternType="solid">
        <fgColor indexed="22"/>
        <bgColor indexed="31"/>
      </patternFill>
    </fill>
    <fill>
      <patternFill patternType="solid">
        <fgColor indexed="55"/>
        <bgColor indexed="23"/>
      </patternFill>
    </fill>
    <fill>
      <patternFill patternType="solid">
        <fgColor indexed="9"/>
        <bgColor indexed="26"/>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tint="-0.249977111117893"/>
        <bgColor indexed="64"/>
      </patternFill>
    </fill>
  </fills>
  <borders count="61">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hair">
        <color indexed="8"/>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8"/>
      </top>
      <bottom style="hair">
        <color indexed="8"/>
      </bottom>
      <diagonal/>
    </border>
    <border>
      <left style="thin">
        <color indexed="64"/>
      </left>
      <right style="double">
        <color indexed="64"/>
      </right>
      <top style="hair">
        <color indexed="8"/>
      </top>
      <bottom style="hair">
        <color indexed="8"/>
      </bottom>
      <diagonal/>
    </border>
    <border>
      <left style="thin">
        <color indexed="64"/>
      </left>
      <right style="thin">
        <color indexed="64"/>
      </right>
      <top style="hair">
        <color indexed="64"/>
      </top>
      <bottom style="hair">
        <color indexed="8"/>
      </bottom>
      <diagonal/>
    </border>
    <border>
      <left style="thin">
        <color indexed="64"/>
      </left>
      <right style="thin">
        <color indexed="64"/>
      </right>
      <top style="hair">
        <color indexed="8"/>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8"/>
      </top>
      <bottom style="thin">
        <color indexed="64"/>
      </bottom>
      <diagonal/>
    </border>
    <border>
      <left style="thin">
        <color indexed="64"/>
      </left>
      <right style="double">
        <color indexed="64"/>
      </right>
      <top style="hair">
        <color indexed="8"/>
      </top>
      <bottom style="thin">
        <color indexed="64"/>
      </bottom>
      <diagonal/>
    </border>
    <border>
      <left style="double">
        <color indexed="64"/>
      </left>
      <right style="thin">
        <color indexed="64"/>
      </right>
      <top/>
      <bottom style="thin">
        <color indexed="8"/>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right/>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double">
        <color indexed="64"/>
      </right>
      <top style="thin">
        <color indexed="64"/>
      </top>
      <bottom style="hair">
        <color indexed="64"/>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top style="hair">
        <color indexed="64"/>
      </top>
      <bottom/>
      <diagonal/>
    </border>
    <border>
      <left/>
      <right style="double">
        <color indexed="64"/>
      </right>
      <top/>
      <bottom style="hair">
        <color indexed="64"/>
      </bottom>
      <diagonal/>
    </border>
    <border>
      <left style="thin">
        <color indexed="64"/>
      </left>
      <right style="thin">
        <color indexed="64"/>
      </right>
      <top style="hair">
        <color indexed="64"/>
      </top>
      <bottom style="thin">
        <color indexed="64"/>
      </bottom>
      <diagonal/>
    </border>
    <border>
      <left/>
      <right style="double">
        <color indexed="64"/>
      </right>
      <top style="hair">
        <color indexed="64"/>
      </top>
      <bottom style="thin">
        <color indexed="64"/>
      </bottom>
      <diagonal/>
    </border>
    <border>
      <left/>
      <right style="double">
        <color indexed="64"/>
      </right>
      <top style="hair">
        <color indexed="64"/>
      </top>
      <bottom style="hair">
        <color indexed="64"/>
      </bottom>
      <diagonal/>
    </border>
    <border>
      <left style="thin">
        <color indexed="64"/>
      </left>
      <right/>
      <top style="hair">
        <color indexed="64"/>
      </top>
      <bottom style="hair">
        <color indexed="64"/>
      </bottom>
      <diagonal/>
    </border>
    <border>
      <left/>
      <right style="double">
        <color indexed="64"/>
      </right>
      <top style="hair">
        <color indexed="64"/>
      </top>
      <bottom/>
      <diagonal/>
    </border>
    <border>
      <left style="thin">
        <color indexed="64"/>
      </left>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thin">
        <color indexed="64"/>
      </top>
      <bottom/>
      <diagonal/>
    </border>
    <border>
      <left style="thin">
        <color indexed="64"/>
      </left>
      <right/>
      <top/>
      <bottom style="hair">
        <color indexed="64"/>
      </bottom>
      <diagonal/>
    </border>
    <border>
      <left style="thin">
        <color indexed="64"/>
      </left>
      <right style="double">
        <color indexed="64"/>
      </right>
      <top/>
      <bottom style="hair">
        <color indexed="8"/>
      </bottom>
      <diagonal/>
    </border>
    <border>
      <left style="double">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auto="1"/>
      </left>
      <right style="double">
        <color auto="1"/>
      </right>
      <top style="double">
        <color auto="1"/>
      </top>
      <bottom style="double">
        <color auto="1"/>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3">
    <xf numFmtId="0" fontId="0" fillId="0" borderId="0"/>
    <xf numFmtId="0" fontId="2" fillId="0" borderId="0"/>
    <xf numFmtId="0" fontId="5" fillId="0" borderId="0"/>
  </cellStyleXfs>
  <cellXfs count="274">
    <xf numFmtId="0" fontId="0" fillId="0" borderId="0" xfId="0"/>
    <xf numFmtId="49" fontId="1" fillId="2" borderId="4" xfId="1" applyNumberFormat="1" applyFont="1" applyFill="1" applyBorder="1" applyAlignment="1">
      <alignment horizontal="center"/>
    </xf>
    <xf numFmtId="49" fontId="3" fillId="0" borderId="7" xfId="1" applyNumberFormat="1" applyFont="1" applyFill="1" applyBorder="1" applyAlignment="1">
      <alignment horizontal="center"/>
    </xf>
    <xf numFmtId="0" fontId="4" fillId="0" borderId="10" xfId="0" applyFont="1" applyBorder="1"/>
    <xf numFmtId="0" fontId="4" fillId="0" borderId="11" xfId="0" applyFont="1" applyBorder="1"/>
    <xf numFmtId="0" fontId="4" fillId="0" borderId="11" xfId="0" applyFont="1" applyBorder="1" applyAlignment="1">
      <alignment horizontal="center" vertical="center"/>
    </xf>
    <xf numFmtId="3" fontId="4" fillId="0" borderId="12" xfId="0" applyNumberFormat="1" applyFont="1" applyBorder="1" applyAlignment="1">
      <alignment horizontal="center" vertical="center"/>
    </xf>
    <xf numFmtId="4" fontId="4" fillId="0" borderId="14" xfId="0" applyNumberFormat="1" applyFont="1" applyBorder="1" applyAlignment="1">
      <alignment horizontal="right" vertical="center"/>
    </xf>
    <xf numFmtId="0" fontId="4" fillId="0" borderId="13" xfId="0" applyFont="1" applyBorder="1"/>
    <xf numFmtId="3" fontId="4" fillId="0" borderId="15" xfId="0" applyNumberFormat="1" applyFont="1" applyBorder="1" applyAlignment="1">
      <alignment horizontal="center" vertical="center"/>
    </xf>
    <xf numFmtId="0" fontId="4" fillId="0" borderId="13" xfId="0" applyFont="1" applyBorder="1" applyAlignment="1">
      <alignment horizontal="center" vertical="center"/>
    </xf>
    <xf numFmtId="0" fontId="4" fillId="0" borderId="16" xfId="0" applyFont="1" applyBorder="1" applyAlignment="1">
      <alignment horizontal="center" vertical="center"/>
    </xf>
    <xf numFmtId="0" fontId="4" fillId="0" borderId="11" xfId="0" applyFont="1" applyBorder="1" applyAlignment="1">
      <alignment wrapText="1"/>
    </xf>
    <xf numFmtId="0" fontId="4" fillId="0" borderId="13" xfId="0" applyFont="1" applyBorder="1" applyAlignment="1">
      <alignment wrapText="1"/>
    </xf>
    <xf numFmtId="0" fontId="4" fillId="0" borderId="10" xfId="1" applyFont="1" applyFill="1" applyBorder="1" applyAlignment="1"/>
    <xf numFmtId="0" fontId="4" fillId="0" borderId="19" xfId="1" applyFont="1" applyFill="1" applyBorder="1" applyAlignment="1">
      <alignment horizontal="left" wrapText="1"/>
    </xf>
    <xf numFmtId="0" fontId="4" fillId="0" borderId="19" xfId="1" applyFont="1" applyFill="1" applyBorder="1" applyAlignment="1">
      <alignment horizontal="center"/>
    </xf>
    <xf numFmtId="3" fontId="4" fillId="0" borderId="19" xfId="0" applyNumberFormat="1" applyFont="1" applyBorder="1" applyAlignment="1">
      <alignment horizontal="center" vertical="center"/>
    </xf>
    <xf numFmtId="0" fontId="4" fillId="0" borderId="10" xfId="0" applyFont="1" applyFill="1" applyBorder="1"/>
    <xf numFmtId="0" fontId="4" fillId="0" borderId="11" xfId="0" applyFont="1" applyFill="1" applyBorder="1"/>
    <xf numFmtId="0" fontId="4" fillId="0" borderId="11" xfId="0" applyFont="1" applyFill="1" applyBorder="1" applyAlignment="1">
      <alignment horizontal="center" vertical="center"/>
    </xf>
    <xf numFmtId="0" fontId="4" fillId="0" borderId="13" xfId="0" applyFont="1" applyFill="1" applyBorder="1"/>
    <xf numFmtId="49" fontId="6" fillId="0" borderId="7" xfId="1" applyNumberFormat="1" applyFont="1" applyFill="1" applyBorder="1" applyAlignment="1">
      <alignment horizontal="center"/>
    </xf>
    <xf numFmtId="0" fontId="4" fillId="0" borderId="5" xfId="0" applyFont="1" applyBorder="1"/>
    <xf numFmtId="0" fontId="4" fillId="0" borderId="5" xfId="0" applyFont="1" applyBorder="1" applyAlignment="1">
      <alignment horizontal="center" vertical="center"/>
    </xf>
    <xf numFmtId="3" fontId="4" fillId="0" borderId="11" xfId="0" applyNumberFormat="1" applyFont="1" applyBorder="1" applyAlignment="1">
      <alignment horizontal="center" vertical="center"/>
    </xf>
    <xf numFmtId="0" fontId="4" fillId="0" borderId="20" xfId="0" applyFont="1" applyBorder="1"/>
    <xf numFmtId="0" fontId="4" fillId="0" borderId="20" xfId="0" applyFont="1" applyBorder="1" applyAlignment="1">
      <alignment horizontal="center" vertical="center"/>
    </xf>
    <xf numFmtId="3" fontId="4" fillId="0" borderId="20" xfId="0" applyNumberFormat="1" applyFont="1" applyBorder="1" applyAlignment="1">
      <alignment horizontal="center" vertical="center"/>
    </xf>
    <xf numFmtId="4" fontId="4" fillId="0" borderId="21" xfId="0" applyNumberFormat="1" applyFont="1" applyBorder="1" applyAlignment="1">
      <alignment horizontal="right" vertical="center"/>
    </xf>
    <xf numFmtId="0" fontId="1" fillId="2" borderId="7" xfId="1" applyFont="1" applyFill="1" applyBorder="1" applyAlignment="1">
      <alignment horizontal="center"/>
    </xf>
    <xf numFmtId="0" fontId="4" fillId="0" borderId="5" xfId="0" applyFont="1" applyBorder="1" applyAlignment="1">
      <alignment horizontal="justify"/>
    </xf>
    <xf numFmtId="0" fontId="4" fillId="0" borderId="10" xfId="0" applyFont="1" applyFill="1" applyBorder="1" applyAlignment="1">
      <alignment horizontal="center"/>
    </xf>
    <xf numFmtId="0" fontId="4" fillId="0" borderId="11" xfId="0" applyFont="1" applyBorder="1" applyAlignment="1">
      <alignment horizontal="justify"/>
    </xf>
    <xf numFmtId="0" fontId="4" fillId="0" borderId="13" xfId="0" applyFont="1" applyBorder="1" applyAlignment="1">
      <alignment horizontal="justify"/>
    </xf>
    <xf numFmtId="0" fontId="4" fillId="0" borderId="22" xfId="0" applyFont="1" applyFill="1" applyBorder="1"/>
    <xf numFmtId="0" fontId="4" fillId="0" borderId="16" xfId="0" applyFont="1" applyBorder="1" applyAlignment="1">
      <alignment horizontal="justify"/>
    </xf>
    <xf numFmtId="4" fontId="3" fillId="2" borderId="26" xfId="1" applyNumberFormat="1" applyFont="1" applyFill="1" applyBorder="1" applyAlignment="1">
      <alignment horizontal="right"/>
    </xf>
    <xf numFmtId="49" fontId="1" fillId="3" borderId="1" xfId="1" applyNumberFormat="1" applyFont="1" applyFill="1" applyBorder="1" applyAlignment="1">
      <alignment horizontal="center" wrapText="1"/>
    </xf>
    <xf numFmtId="0" fontId="1" fillId="3" borderId="2" xfId="1" applyFont="1" applyFill="1" applyBorder="1" applyAlignment="1">
      <alignment horizontal="center"/>
    </xf>
    <xf numFmtId="0" fontId="1" fillId="3" borderId="2" xfId="1" applyFont="1" applyFill="1" applyBorder="1" applyAlignment="1">
      <alignment horizontal="center" wrapText="1"/>
    </xf>
    <xf numFmtId="2" fontId="1" fillId="3" borderId="2" xfId="1" applyNumberFormat="1" applyFont="1" applyFill="1" applyBorder="1" applyAlignment="1">
      <alignment horizontal="center" wrapText="1"/>
    </xf>
    <xf numFmtId="4" fontId="1" fillId="3" borderId="3" xfId="1" applyNumberFormat="1" applyFont="1" applyFill="1" applyBorder="1" applyAlignment="1">
      <alignment horizontal="center" wrapText="1"/>
    </xf>
    <xf numFmtId="49" fontId="1" fillId="2" borderId="7" xfId="1" applyNumberFormat="1" applyFont="1" applyFill="1" applyBorder="1" applyAlignment="1">
      <alignment horizontal="center"/>
    </xf>
    <xf numFmtId="0" fontId="1" fillId="2" borderId="27" xfId="1" applyFont="1" applyFill="1" applyBorder="1" applyAlignment="1"/>
    <xf numFmtId="0" fontId="4" fillId="2" borderId="27" xfId="1" applyFont="1" applyFill="1" applyBorder="1" applyAlignment="1"/>
    <xf numFmtId="2" fontId="4" fillId="2" borderId="27" xfId="1" applyNumberFormat="1" applyFont="1" applyFill="1" applyBorder="1" applyAlignment="1"/>
    <xf numFmtId="2" fontId="4" fillId="2" borderId="27" xfId="1" applyNumberFormat="1" applyFont="1" applyFill="1" applyBorder="1" applyAlignment="1">
      <alignment horizontal="right"/>
    </xf>
    <xf numFmtId="4" fontId="4" fillId="2" borderId="28" xfId="1" applyNumberFormat="1" applyFont="1" applyFill="1" applyBorder="1" applyAlignment="1"/>
    <xf numFmtId="49" fontId="1" fillId="0" borderId="7" xfId="1" applyNumberFormat="1" applyFont="1" applyFill="1" applyBorder="1" applyAlignment="1">
      <alignment horizontal="center"/>
    </xf>
    <xf numFmtId="0" fontId="3" fillId="0" borderId="29" xfId="2" applyFont="1" applyFill="1" applyBorder="1" applyAlignment="1">
      <alignment horizontal="left"/>
    </xf>
    <xf numFmtId="0" fontId="7" fillId="0" borderId="27" xfId="2" applyFont="1" applyFill="1" applyBorder="1" applyAlignment="1">
      <alignment horizontal="left"/>
    </xf>
    <xf numFmtId="0" fontId="7" fillId="0" borderId="27" xfId="1" applyFont="1" applyFill="1" applyBorder="1" applyAlignment="1">
      <alignment horizontal="right"/>
    </xf>
    <xf numFmtId="0" fontId="7" fillId="0" borderId="28" xfId="1" applyFont="1" applyFill="1" applyBorder="1" applyAlignment="1">
      <alignment horizontal="justify"/>
    </xf>
    <xf numFmtId="0" fontId="7" fillId="0" borderId="10" xfId="1" applyFont="1" applyFill="1" applyBorder="1" applyAlignment="1"/>
    <xf numFmtId="0" fontId="4" fillId="0" borderId="19" xfId="1" applyFont="1" applyFill="1" applyBorder="1" applyAlignment="1">
      <alignment horizontal="left"/>
    </xf>
    <xf numFmtId="4" fontId="4" fillId="0" borderId="31" xfId="1" applyNumberFormat="1" applyFont="1" applyBorder="1" applyAlignment="1">
      <alignment horizontal="right"/>
    </xf>
    <xf numFmtId="0" fontId="4" fillId="0" borderId="30" xfId="1" applyFont="1" applyFill="1" applyBorder="1" applyAlignment="1">
      <alignment horizontal="left"/>
    </xf>
    <xf numFmtId="0" fontId="4" fillId="0" borderId="30" xfId="1" applyFont="1" applyFill="1" applyBorder="1" applyAlignment="1">
      <alignment horizontal="center"/>
    </xf>
    <xf numFmtId="4" fontId="4" fillId="0" borderId="32" xfId="1" applyNumberFormat="1" applyFont="1" applyBorder="1" applyAlignment="1">
      <alignment horizontal="right"/>
    </xf>
    <xf numFmtId="0" fontId="3" fillId="0" borderId="27" xfId="2" applyFont="1" applyFill="1" applyBorder="1" applyAlignment="1">
      <alignment horizontal="left"/>
    </xf>
    <xf numFmtId="0" fontId="4" fillId="0" borderId="33" xfId="1" applyFont="1" applyFill="1" applyBorder="1" applyAlignment="1">
      <alignment horizontal="center"/>
    </xf>
    <xf numFmtId="4" fontId="1" fillId="4" borderId="27" xfId="1" applyNumberFormat="1" applyFont="1" applyFill="1" applyBorder="1" applyAlignment="1">
      <alignment horizontal="right"/>
    </xf>
    <xf numFmtId="4" fontId="3" fillId="0" borderId="28" xfId="1" applyNumberFormat="1" applyFont="1" applyBorder="1" applyAlignment="1"/>
    <xf numFmtId="0" fontId="4" fillId="0" borderId="12" xfId="1" applyFont="1" applyFill="1" applyBorder="1" applyAlignment="1">
      <alignment horizontal="left" wrapText="1"/>
    </xf>
    <xf numFmtId="0" fontId="4" fillId="0" borderId="12" xfId="1" applyFont="1" applyFill="1" applyBorder="1" applyAlignment="1">
      <alignment horizontal="center"/>
    </xf>
    <xf numFmtId="3" fontId="4" fillId="0" borderId="34" xfId="1" applyNumberFormat="1" applyFont="1" applyBorder="1" applyAlignment="1">
      <alignment horizontal="center"/>
    </xf>
    <xf numFmtId="4" fontId="4" fillId="0" borderId="35" xfId="1" applyNumberFormat="1" applyFont="1" applyBorder="1" applyAlignment="1">
      <alignment horizontal="right"/>
    </xf>
    <xf numFmtId="0" fontId="6" fillId="0" borderId="27" xfId="1" applyFont="1" applyFill="1" applyBorder="1" applyAlignment="1">
      <alignment horizontal="left"/>
    </xf>
    <xf numFmtId="0" fontId="3" fillId="0" borderId="27" xfId="1" applyFont="1" applyBorder="1" applyAlignment="1">
      <alignment wrapText="1"/>
    </xf>
    <xf numFmtId="0" fontId="4" fillId="0" borderId="27" xfId="1" applyFont="1" applyBorder="1" applyAlignment="1">
      <alignment horizontal="center"/>
    </xf>
    <xf numFmtId="0" fontId="0" fillId="0" borderId="10" xfId="0" applyFont="1" applyBorder="1" applyAlignment="1"/>
    <xf numFmtId="0" fontId="4" fillId="0" borderId="37" xfId="1" applyFont="1" applyFill="1" applyBorder="1" applyAlignment="1">
      <alignment horizontal="center"/>
    </xf>
    <xf numFmtId="0" fontId="4" fillId="0" borderId="30" xfId="2" applyFont="1" applyFill="1" applyBorder="1" applyAlignment="1">
      <alignment horizontal="center"/>
    </xf>
    <xf numFmtId="0" fontId="6" fillId="0" borderId="29" xfId="1" applyFont="1" applyFill="1" applyBorder="1" applyAlignment="1">
      <alignment wrapText="1"/>
    </xf>
    <xf numFmtId="0" fontId="6" fillId="0" borderId="27" xfId="1" applyFont="1" applyFill="1" applyBorder="1" applyAlignment="1">
      <alignment wrapText="1"/>
    </xf>
    <xf numFmtId="0" fontId="6" fillId="0" borderId="28" xfId="1" applyFont="1" applyFill="1" applyBorder="1" applyAlignment="1">
      <alignment wrapText="1"/>
    </xf>
    <xf numFmtId="0" fontId="3" fillId="0" borderId="29" xfId="1" applyFont="1" applyFill="1" applyBorder="1" applyAlignment="1">
      <alignment wrapText="1"/>
    </xf>
    <xf numFmtId="0" fontId="1" fillId="0" borderId="27" xfId="1" applyFont="1" applyFill="1" applyBorder="1" applyAlignment="1">
      <alignment horizontal="left" wrapText="1"/>
    </xf>
    <xf numFmtId="0" fontId="0" fillId="0" borderId="10" xfId="0" applyBorder="1" applyAlignment="1"/>
    <xf numFmtId="0" fontId="4" fillId="0" borderId="12" xfId="1" applyFont="1" applyFill="1" applyBorder="1" applyAlignment="1">
      <alignment wrapText="1"/>
    </xf>
    <xf numFmtId="0" fontId="4" fillId="5" borderId="12" xfId="1" applyFont="1" applyFill="1" applyBorder="1" applyAlignment="1">
      <alignment horizontal="center"/>
    </xf>
    <xf numFmtId="4" fontId="4" fillId="0" borderId="33" xfId="1" applyNumberFormat="1" applyFont="1" applyFill="1" applyBorder="1" applyAlignment="1">
      <alignment horizontal="right"/>
    </xf>
    <xf numFmtId="4" fontId="4" fillId="0" borderId="38" xfId="1" applyNumberFormat="1" applyFont="1" applyFill="1" applyBorder="1" applyAlignment="1">
      <alignment horizontal="right"/>
    </xf>
    <xf numFmtId="0" fontId="7" fillId="0" borderId="5" xfId="1" applyFont="1" applyFill="1" applyBorder="1" applyAlignment="1">
      <alignment wrapText="1"/>
    </xf>
    <xf numFmtId="0" fontId="4" fillId="0" borderId="30" xfId="1" applyFont="1" applyFill="1" applyBorder="1" applyAlignment="1">
      <alignment wrapText="1"/>
    </xf>
    <xf numFmtId="0" fontId="4" fillId="0" borderId="17" xfId="1" applyFont="1" applyFill="1" applyBorder="1" applyAlignment="1">
      <alignment horizontal="center"/>
    </xf>
    <xf numFmtId="0" fontId="4" fillId="0" borderId="27" xfId="1" applyFont="1" applyFill="1" applyBorder="1" applyAlignment="1">
      <alignment horizontal="center"/>
    </xf>
    <xf numFmtId="4" fontId="4" fillId="0" borderId="27" xfId="1" applyNumberFormat="1" applyFont="1" applyFill="1" applyBorder="1" applyAlignment="1">
      <alignment horizontal="right"/>
    </xf>
    <xf numFmtId="4" fontId="4" fillId="0" borderId="28" xfId="1" applyNumberFormat="1" applyFont="1" applyFill="1" applyBorder="1" applyAlignment="1">
      <alignment horizontal="right"/>
    </xf>
    <xf numFmtId="4" fontId="4" fillId="0" borderId="32" xfId="1" applyNumberFormat="1" applyFont="1" applyFill="1" applyBorder="1" applyAlignment="1">
      <alignment horizontal="right"/>
    </xf>
    <xf numFmtId="0" fontId="7" fillId="0" borderId="27" xfId="1" applyFont="1" applyFill="1" applyBorder="1" applyAlignment="1">
      <alignment horizontal="justify"/>
    </xf>
    <xf numFmtId="0" fontId="3" fillId="0" borderId="27" xfId="1" applyFont="1" applyFill="1" applyBorder="1" applyAlignment="1"/>
    <xf numFmtId="0" fontId="1" fillId="0" borderId="27" xfId="1" applyFont="1" applyFill="1" applyBorder="1" applyAlignment="1">
      <alignment horizontal="right"/>
    </xf>
    <xf numFmtId="0" fontId="1" fillId="0" borderId="28" xfId="1" applyFont="1" applyFill="1" applyBorder="1" applyAlignment="1">
      <alignment horizontal="justify"/>
    </xf>
    <xf numFmtId="49" fontId="1" fillId="0" borderId="4" xfId="1" applyNumberFormat="1" applyFont="1" applyBorder="1" applyAlignment="1"/>
    <xf numFmtId="0" fontId="4" fillId="0" borderId="39" xfId="1" applyFont="1" applyFill="1" applyBorder="1" applyAlignment="1">
      <alignment horizontal="left" wrapText="1"/>
    </xf>
    <xf numFmtId="0" fontId="4" fillId="0" borderId="39" xfId="1" applyFont="1" applyFill="1" applyBorder="1" applyAlignment="1">
      <alignment horizontal="center"/>
    </xf>
    <xf numFmtId="4" fontId="4" fillId="0" borderId="18" xfId="1" applyNumberFormat="1" applyFont="1" applyBorder="1" applyAlignment="1">
      <alignment horizontal="right"/>
    </xf>
    <xf numFmtId="0" fontId="3" fillId="0" borderId="29" xfId="1" applyFont="1" applyFill="1" applyBorder="1" applyAlignment="1">
      <alignment horizontal="justify" wrapText="1"/>
    </xf>
    <xf numFmtId="4" fontId="4" fillId="0" borderId="27" xfId="1" applyNumberFormat="1" applyFont="1" applyBorder="1" applyAlignment="1">
      <alignment horizontal="right"/>
    </xf>
    <xf numFmtId="4" fontId="4" fillId="0" borderId="28" xfId="1" applyNumberFormat="1" applyFont="1" applyBorder="1" applyAlignment="1">
      <alignment horizontal="right"/>
    </xf>
    <xf numFmtId="49" fontId="10" fillId="0" borderId="10" xfId="1" applyNumberFormat="1" applyFont="1" applyBorder="1" applyAlignment="1"/>
    <xf numFmtId="0" fontId="6" fillId="0" borderId="29" xfId="1" applyFont="1" applyFill="1" applyBorder="1" applyAlignment="1">
      <alignment horizontal="left"/>
    </xf>
    <xf numFmtId="0" fontId="11" fillId="0" borderId="27" xfId="1" applyFont="1" applyFill="1" applyBorder="1" applyAlignment="1">
      <alignment horizontal="center"/>
    </xf>
    <xf numFmtId="0" fontId="12" fillId="0" borderId="27" xfId="1" applyFont="1" applyFill="1" applyBorder="1" applyAlignment="1">
      <alignment horizontal="center"/>
    </xf>
    <xf numFmtId="4" fontId="11" fillId="0" borderId="27" xfId="1" applyNumberFormat="1" applyFont="1" applyBorder="1" applyAlignment="1">
      <alignment horizontal="right"/>
    </xf>
    <xf numFmtId="4" fontId="11" fillId="0" borderId="28" xfId="1" applyNumberFormat="1" applyFont="1" applyBorder="1" applyAlignment="1">
      <alignment horizontal="right"/>
    </xf>
    <xf numFmtId="0" fontId="11" fillId="0" borderId="33" xfId="1" applyFont="1" applyFill="1" applyBorder="1" applyAlignment="1">
      <alignment horizontal="left" wrapText="1"/>
    </xf>
    <xf numFmtId="0" fontId="11" fillId="0" borderId="40" xfId="1" applyFont="1" applyFill="1" applyBorder="1" applyAlignment="1">
      <alignment horizontal="center"/>
    </xf>
    <xf numFmtId="0" fontId="11" fillId="0" borderId="41" xfId="1" applyFont="1" applyFill="1" applyBorder="1" applyAlignment="1">
      <alignment horizontal="center"/>
    </xf>
    <xf numFmtId="4" fontId="11" fillId="0" borderId="42" xfId="1" applyNumberFormat="1" applyFont="1" applyBorder="1" applyAlignment="1">
      <alignment horizontal="right"/>
    </xf>
    <xf numFmtId="49" fontId="10" fillId="5" borderId="10" xfId="1" applyNumberFormat="1" applyFont="1" applyFill="1" applyBorder="1" applyAlignment="1"/>
    <xf numFmtId="0" fontId="11" fillId="5" borderId="41" xfId="0" applyFont="1" applyFill="1" applyBorder="1" applyAlignment="1">
      <alignment wrapText="1"/>
    </xf>
    <xf numFmtId="0" fontId="11" fillId="5" borderId="40" xfId="0" applyFont="1" applyFill="1" applyBorder="1" applyAlignment="1">
      <alignment horizontal="center"/>
    </xf>
    <xf numFmtId="0" fontId="11" fillId="5" borderId="43" xfId="0" applyFont="1" applyFill="1" applyBorder="1" applyAlignment="1">
      <alignment horizontal="center"/>
    </xf>
    <xf numFmtId="4" fontId="11" fillId="5" borderId="44" xfId="0" applyNumberFormat="1" applyFont="1" applyFill="1" applyBorder="1" applyAlignment="1">
      <alignment horizontal="right"/>
    </xf>
    <xf numFmtId="0" fontId="3" fillId="0" borderId="27" xfId="1" applyFont="1" applyFill="1" applyBorder="1" applyAlignment="1">
      <alignment horizontal="justify" wrapText="1"/>
    </xf>
    <xf numFmtId="49" fontId="1" fillId="0" borderId="10" xfId="1" applyNumberFormat="1" applyFont="1" applyFill="1" applyBorder="1" applyAlignment="1"/>
    <xf numFmtId="0" fontId="4" fillId="0" borderId="27" xfId="1" applyFont="1" applyFill="1" applyBorder="1" applyAlignment="1"/>
    <xf numFmtId="49" fontId="1" fillId="5" borderId="10" xfId="1" applyNumberFormat="1" applyFont="1" applyFill="1" applyBorder="1" applyAlignment="1"/>
    <xf numFmtId="0" fontId="4" fillId="5" borderId="30" xfId="1" applyFont="1" applyFill="1" applyBorder="1" applyAlignment="1">
      <alignment horizontal="left" wrapText="1"/>
    </xf>
    <xf numFmtId="0" fontId="4" fillId="5" borderId="37" xfId="1" applyFont="1" applyFill="1" applyBorder="1" applyAlignment="1">
      <alignment horizontal="center"/>
    </xf>
    <xf numFmtId="0" fontId="4" fillId="5" borderId="30" xfId="1" applyFont="1" applyFill="1" applyBorder="1" applyAlignment="1">
      <alignment horizontal="center"/>
    </xf>
    <xf numFmtId="4" fontId="4" fillId="5" borderId="45" xfId="1" applyNumberFormat="1" applyFont="1" applyFill="1" applyBorder="1" applyAlignment="1">
      <alignment horizontal="right"/>
    </xf>
    <xf numFmtId="0" fontId="6" fillId="0" borderId="8" xfId="1" applyFont="1" applyFill="1" applyBorder="1" applyAlignment="1">
      <alignment horizontal="left"/>
    </xf>
    <xf numFmtId="0" fontId="4" fillId="0" borderId="8" xfId="1" applyFont="1" applyFill="1" applyBorder="1" applyAlignment="1">
      <alignment horizontal="center"/>
    </xf>
    <xf numFmtId="4" fontId="4" fillId="0" borderId="8" xfId="1" applyNumberFormat="1" applyFont="1" applyFill="1" applyBorder="1" applyAlignment="1">
      <alignment horizontal="right"/>
    </xf>
    <xf numFmtId="49" fontId="4" fillId="0" borderId="10" xfId="1" applyNumberFormat="1" applyFont="1" applyFill="1" applyBorder="1" applyAlignment="1"/>
    <xf numFmtId="0" fontId="4" fillId="0" borderId="46" xfId="1" applyFont="1" applyFill="1" applyBorder="1" applyAlignment="1">
      <alignment horizontal="left"/>
    </xf>
    <xf numFmtId="4" fontId="4" fillId="5" borderId="47" xfId="1" applyNumberFormat="1" applyFont="1" applyFill="1" applyBorder="1" applyAlignment="1">
      <alignment horizontal="right"/>
    </xf>
    <xf numFmtId="0" fontId="4" fillId="0" borderId="48" xfId="1" applyFont="1" applyFill="1" applyBorder="1" applyAlignment="1">
      <alignment horizontal="left"/>
    </xf>
    <xf numFmtId="0" fontId="4" fillId="5" borderId="43" xfId="1" applyFont="1" applyFill="1" applyBorder="1" applyAlignment="1">
      <alignment horizontal="center"/>
    </xf>
    <xf numFmtId="0" fontId="1" fillId="2" borderId="7" xfId="1" applyFont="1" applyFill="1" applyBorder="1" applyAlignment="1"/>
    <xf numFmtId="0" fontId="1" fillId="2" borderId="27" xfId="1" applyFont="1" applyFill="1" applyBorder="1" applyAlignment="1">
      <alignment horizontal="left" vertical="center"/>
    </xf>
    <xf numFmtId="0" fontId="1" fillId="2" borderId="28" xfId="1" applyFont="1" applyFill="1" applyBorder="1" applyAlignment="1"/>
    <xf numFmtId="0" fontId="1" fillId="0" borderId="49" xfId="1" applyFont="1" applyFill="1" applyBorder="1" applyAlignment="1">
      <alignment horizontal="center" vertical="center"/>
    </xf>
    <xf numFmtId="0" fontId="6" fillId="0" borderId="8" xfId="1" applyFont="1" applyFill="1" applyBorder="1" applyAlignment="1">
      <alignment horizontal="left" vertical="center"/>
    </xf>
    <xf numFmtId="0" fontId="4" fillId="0" borderId="50" xfId="1" applyFont="1" applyFill="1" applyBorder="1" applyAlignment="1">
      <alignment horizontal="center" vertical="center"/>
    </xf>
    <xf numFmtId="0" fontId="1" fillId="0" borderId="50" xfId="1" applyFont="1" applyFill="1" applyBorder="1" applyAlignment="1"/>
    <xf numFmtId="0" fontId="1" fillId="0" borderId="51" xfId="1" applyFont="1" applyFill="1" applyBorder="1" applyAlignment="1"/>
    <xf numFmtId="0" fontId="4" fillId="0" borderId="49" xfId="1" applyFont="1" applyFill="1" applyBorder="1" applyAlignment="1">
      <alignment wrapText="1"/>
    </xf>
    <xf numFmtId="0" fontId="4" fillId="0" borderId="52" xfId="1" applyFont="1" applyFill="1" applyBorder="1" applyAlignment="1">
      <alignment horizontal="justify"/>
    </xf>
    <xf numFmtId="4" fontId="4" fillId="0" borderId="35" xfId="1" applyNumberFormat="1" applyFont="1" applyFill="1" applyBorder="1" applyAlignment="1">
      <alignment horizontal="right"/>
    </xf>
    <xf numFmtId="0" fontId="1" fillId="0" borderId="4" xfId="1" applyFont="1" applyFill="1" applyBorder="1" applyAlignment="1"/>
    <xf numFmtId="0" fontId="4" fillId="0" borderId="48" xfId="1" applyFont="1" applyFill="1" applyBorder="1" applyAlignment="1">
      <alignment horizontal="justify"/>
    </xf>
    <xf numFmtId="0" fontId="4" fillId="0" borderId="43" xfId="1" applyFont="1" applyFill="1" applyBorder="1" applyAlignment="1">
      <alignment horizontal="center"/>
    </xf>
    <xf numFmtId="4" fontId="4" fillId="0" borderId="44" xfId="1" applyNumberFormat="1" applyFont="1" applyFill="1" applyBorder="1" applyAlignment="1">
      <alignment horizontal="right"/>
    </xf>
    <xf numFmtId="0" fontId="1" fillId="0" borderId="7" xfId="1" applyFont="1" applyFill="1" applyBorder="1" applyAlignment="1">
      <alignment horizontal="center" vertical="center"/>
    </xf>
    <xf numFmtId="0" fontId="4" fillId="0" borderId="10" xfId="1" applyFont="1" applyBorder="1"/>
    <xf numFmtId="0" fontId="4" fillId="0" borderId="19" xfId="1" applyFont="1" applyFill="1" applyBorder="1" applyAlignment="1">
      <alignment horizontal="justify"/>
    </xf>
    <xf numFmtId="4" fontId="4" fillId="0" borderId="53" xfId="0" applyNumberFormat="1" applyFont="1" applyBorder="1" applyAlignment="1">
      <alignment horizontal="right" vertical="center"/>
    </xf>
    <xf numFmtId="0" fontId="4" fillId="0" borderId="4" xfId="1" applyFont="1" applyBorder="1"/>
    <xf numFmtId="0" fontId="4" fillId="0" borderId="43" xfId="1" applyFont="1" applyFill="1" applyBorder="1" applyAlignment="1">
      <alignment horizontal="justify" wrapText="1"/>
    </xf>
    <xf numFmtId="3" fontId="4" fillId="0" borderId="43" xfId="0" applyNumberFormat="1" applyFont="1" applyBorder="1" applyAlignment="1">
      <alignment horizontal="center" vertical="center"/>
    </xf>
    <xf numFmtId="0" fontId="17" fillId="7" borderId="8" xfId="0" applyFont="1" applyFill="1" applyBorder="1" applyAlignment="1">
      <alignment horizontal="center" vertical="center" wrapText="1"/>
    </xf>
    <xf numFmtId="4" fontId="17" fillId="7" borderId="8" xfId="0" applyNumberFormat="1" applyFont="1" applyFill="1" applyBorder="1" applyAlignment="1">
      <alignment horizontal="center" wrapText="1"/>
    </xf>
    <xf numFmtId="0" fontId="17" fillId="7" borderId="8" xfId="0" applyFont="1" applyFill="1" applyBorder="1" applyAlignment="1">
      <alignment horizontal="center" wrapText="1"/>
    </xf>
    <xf numFmtId="0" fontId="18" fillId="6" borderId="8" xfId="0" applyFont="1" applyFill="1" applyBorder="1" applyAlignment="1">
      <alignment vertical="center"/>
    </xf>
    <xf numFmtId="0" fontId="17" fillId="6" borderId="8" xfId="0" applyFont="1" applyFill="1" applyBorder="1" applyAlignment="1">
      <alignment vertical="center"/>
    </xf>
    <xf numFmtId="0" fontId="17" fillId="6" borderId="8" xfId="0" applyFont="1" applyFill="1" applyBorder="1" applyAlignment="1">
      <alignment horizontal="center" vertical="center"/>
    </xf>
    <xf numFmtId="4" fontId="17" fillId="6" borderId="8" xfId="0" applyNumberFormat="1" applyFont="1" applyFill="1" applyBorder="1" applyAlignment="1">
      <alignment horizontal="center"/>
    </xf>
    <xf numFmtId="4" fontId="19" fillId="6" borderId="8" xfId="0" applyNumberFormat="1" applyFont="1" applyFill="1" applyBorder="1" applyAlignment="1">
      <alignment horizontal="center"/>
    </xf>
    <xf numFmtId="0" fontId="19" fillId="6" borderId="8" xfId="0" applyFont="1" applyFill="1" applyBorder="1" applyAlignment="1">
      <alignment horizontal="center"/>
    </xf>
    <xf numFmtId="0" fontId="18" fillId="0" borderId="8" xfId="0" applyFont="1" applyBorder="1" applyAlignment="1">
      <alignment vertical="center"/>
    </xf>
    <xf numFmtId="0" fontId="17" fillId="7" borderId="8" xfId="0" applyFont="1" applyFill="1" applyBorder="1" applyAlignment="1">
      <alignment vertical="center"/>
    </xf>
    <xf numFmtId="0" fontId="17" fillId="7" borderId="8" xfId="0" applyFont="1" applyFill="1" applyBorder="1" applyAlignment="1">
      <alignment horizontal="center" vertical="center"/>
    </xf>
    <xf numFmtId="4" fontId="17" fillId="7" borderId="8" xfId="0" applyNumberFormat="1" applyFont="1" applyFill="1" applyBorder="1" applyAlignment="1">
      <alignment horizontal="center"/>
    </xf>
    <xf numFmtId="4" fontId="19" fillId="0" borderId="8" xfId="0" applyNumberFormat="1" applyFont="1" applyBorder="1" applyAlignment="1">
      <alignment horizontal="center"/>
    </xf>
    <xf numFmtId="0" fontId="19" fillId="0" borderId="8" xfId="0" applyFont="1" applyBorder="1" applyAlignment="1">
      <alignment horizontal="center"/>
    </xf>
    <xf numFmtId="0" fontId="18" fillId="0" borderId="8" xfId="0" applyFont="1" applyBorder="1" applyAlignment="1">
      <alignment horizontal="center" vertical="center"/>
    </xf>
    <xf numFmtId="0" fontId="17" fillId="0" borderId="8" xfId="0" applyFont="1" applyBorder="1" applyAlignment="1">
      <alignment vertical="center" wrapText="1"/>
    </xf>
    <xf numFmtId="0" fontId="20" fillId="0" borderId="8" xfId="0" applyFont="1" applyBorder="1" applyAlignment="1">
      <alignment horizontal="center" vertical="center"/>
    </xf>
    <xf numFmtId="4" fontId="20" fillId="0" borderId="8" xfId="0" applyNumberFormat="1" applyFont="1" applyFill="1" applyBorder="1" applyAlignment="1">
      <alignment horizontal="center"/>
    </xf>
    <xf numFmtId="4" fontId="20" fillId="0" borderId="8" xfId="0" applyNumberFormat="1" applyFont="1" applyBorder="1" applyAlignment="1">
      <alignment horizontal="center"/>
    </xf>
    <xf numFmtId="0" fontId="22" fillId="0" borderId="8" xfId="0" applyFont="1" applyBorder="1" applyAlignment="1">
      <alignment vertical="center" wrapText="1"/>
    </xf>
    <xf numFmtId="0" fontId="23" fillId="0" borderId="8" xfId="0" applyFont="1" applyBorder="1" applyAlignment="1">
      <alignment vertical="center" wrapText="1"/>
    </xf>
    <xf numFmtId="0" fontId="22" fillId="0" borderId="8" xfId="0" applyFont="1" applyBorder="1" applyAlignment="1">
      <alignment horizontal="left" vertical="center" wrapText="1"/>
    </xf>
    <xf numFmtId="0" fontId="20" fillId="0" borderId="8" xfId="0" applyFont="1" applyBorder="1" applyAlignment="1">
      <alignment horizontal="left" vertical="center" wrapText="1"/>
    </xf>
    <xf numFmtId="0" fontId="17" fillId="7" borderId="8" xfId="0" applyFont="1" applyFill="1" applyBorder="1" applyAlignment="1">
      <alignment vertical="center" wrapText="1"/>
    </xf>
    <xf numFmtId="0" fontId="20" fillId="0" borderId="8" xfId="0" applyFont="1" applyBorder="1" applyAlignment="1">
      <alignment horizontal="center"/>
    </xf>
    <xf numFmtId="0" fontId="18" fillId="0" borderId="8" xfId="0" applyFont="1" applyFill="1" applyBorder="1" applyAlignment="1">
      <alignment horizontal="center" vertical="center"/>
    </xf>
    <xf numFmtId="0" fontId="24" fillId="0" borderId="8" xfId="0" applyFont="1" applyFill="1" applyBorder="1" applyAlignment="1">
      <alignment vertical="center" wrapText="1"/>
    </xf>
    <xf numFmtId="4" fontId="19" fillId="0" borderId="8" xfId="0" applyNumberFormat="1" applyFont="1" applyFill="1" applyBorder="1" applyAlignment="1">
      <alignment horizontal="center"/>
    </xf>
    <xf numFmtId="0" fontId="25" fillId="0" borderId="8" xfId="0" applyFont="1" applyFill="1" applyBorder="1" applyAlignment="1">
      <alignment vertical="center" wrapText="1"/>
    </xf>
    <xf numFmtId="0" fontId="20" fillId="0" borderId="8" xfId="0" applyFont="1" applyFill="1" applyBorder="1" applyAlignment="1">
      <alignment horizontal="center" vertical="center"/>
    </xf>
    <xf numFmtId="0" fontId="17" fillId="0" borderId="8" xfId="0" applyFont="1" applyFill="1" applyBorder="1" applyAlignment="1">
      <alignment vertical="center" wrapText="1"/>
    </xf>
    <xf numFmtId="0" fontId="20" fillId="0" borderId="8" xfId="0" applyFont="1" applyFill="1" applyBorder="1" applyAlignment="1">
      <alignment vertical="center" wrapText="1"/>
    </xf>
    <xf numFmtId="0" fontId="19" fillId="0" borderId="8" xfId="0" applyFont="1" applyBorder="1" applyAlignment="1">
      <alignment horizontal="center" vertical="center"/>
    </xf>
    <xf numFmtId="0" fontId="18" fillId="6" borderId="8" xfId="0" applyFont="1" applyFill="1" applyBorder="1" applyAlignment="1">
      <alignment horizontal="center" vertical="center"/>
    </xf>
    <xf numFmtId="0" fontId="20" fillId="6" borderId="8" xfId="0" applyFont="1" applyFill="1" applyBorder="1" applyAlignment="1">
      <alignment horizontal="center" vertical="center"/>
    </xf>
    <xf numFmtId="4" fontId="20" fillId="6" borderId="8" xfId="0" applyNumberFormat="1" applyFont="1" applyFill="1" applyBorder="1" applyAlignment="1">
      <alignment horizontal="center"/>
    </xf>
    <xf numFmtId="0" fontId="20" fillId="7" borderId="8" xfId="0" applyFont="1" applyFill="1" applyBorder="1" applyAlignment="1">
      <alignment horizontal="center" vertical="center"/>
    </xf>
    <xf numFmtId="4" fontId="20" fillId="7" borderId="8" xfId="0" applyNumberFormat="1" applyFont="1" applyFill="1" applyBorder="1" applyAlignment="1">
      <alignment horizontal="center"/>
    </xf>
    <xf numFmtId="0" fontId="20" fillId="0" borderId="8" xfId="0" applyFont="1" applyBorder="1" applyAlignment="1">
      <alignment vertical="center" wrapText="1"/>
    </xf>
    <xf numFmtId="2" fontId="18" fillId="0" borderId="8" xfId="0" applyNumberFormat="1" applyFont="1" applyBorder="1" applyAlignment="1">
      <alignment wrapText="1"/>
    </xf>
    <xf numFmtId="2" fontId="18" fillId="0" borderId="8" xfId="0" applyNumberFormat="1" applyFont="1" applyBorder="1"/>
    <xf numFmtId="0" fontId="24" fillId="0" borderId="8" xfId="0" applyFont="1" applyBorder="1" applyAlignment="1">
      <alignment vertical="center" wrapText="1"/>
    </xf>
    <xf numFmtId="0" fontId="25" fillId="0" borderId="8" xfId="0" applyFont="1" applyBorder="1" applyAlignment="1">
      <alignment vertical="center" wrapText="1"/>
    </xf>
    <xf numFmtId="4" fontId="17" fillId="0" borderId="8" xfId="0" applyNumberFormat="1" applyFont="1" applyFill="1" applyBorder="1" applyAlignment="1">
      <alignment horizontal="left" wrapText="1"/>
    </xf>
    <xf numFmtId="0" fontId="17" fillId="0" borderId="8" xfId="0" applyFont="1" applyFill="1" applyBorder="1" applyAlignment="1">
      <alignment horizontal="left" vertical="center" wrapText="1"/>
    </xf>
    <xf numFmtId="0" fontId="17" fillId="0" borderId="8" xfId="0" applyFont="1" applyBorder="1" applyAlignment="1">
      <alignment horizontal="left" vertical="center" wrapText="1"/>
    </xf>
    <xf numFmtId="2" fontId="19" fillId="0" borderId="8" xfId="0" applyNumberFormat="1" applyFont="1" applyFill="1" applyBorder="1" applyAlignment="1">
      <alignment horizontal="center"/>
    </xf>
    <xf numFmtId="0" fontId="17" fillId="0" borderId="8" xfId="0" applyFont="1" applyBorder="1" applyAlignment="1">
      <alignment horizontal="left" vertical="center"/>
    </xf>
    <xf numFmtId="2" fontId="20" fillId="0" borderId="8" xfId="0" applyNumberFormat="1" applyFont="1" applyFill="1" applyBorder="1" applyAlignment="1">
      <alignment horizontal="center"/>
    </xf>
    <xf numFmtId="0" fontId="17" fillId="0" borderId="8" xfId="0" applyFont="1" applyBorder="1" applyAlignment="1">
      <alignment wrapText="1"/>
    </xf>
    <xf numFmtId="0" fontId="20" fillId="0" borderId="8" xfId="0" applyFont="1" applyBorder="1" applyAlignment="1">
      <alignment wrapText="1"/>
    </xf>
    <xf numFmtId="0" fontId="21" fillId="7" borderId="8" xfId="0" applyFont="1" applyFill="1" applyBorder="1" applyAlignment="1">
      <alignment horizontal="center" vertical="center"/>
    </xf>
    <xf numFmtId="4" fontId="4" fillId="8" borderId="13" xfId="0" applyNumberFormat="1" applyFont="1" applyFill="1" applyBorder="1" applyAlignment="1">
      <alignment horizontal="right" vertical="center"/>
    </xf>
    <xf numFmtId="4" fontId="4" fillId="8" borderId="20" xfId="0" applyNumberFormat="1" applyFont="1" applyFill="1" applyBorder="1" applyAlignment="1">
      <alignment horizontal="right" vertical="center"/>
    </xf>
    <xf numFmtId="4" fontId="4" fillId="8" borderId="30" xfId="1" applyNumberFormat="1" applyFont="1" applyFill="1" applyBorder="1" applyAlignment="1">
      <alignment horizontal="right" wrapText="1"/>
    </xf>
    <xf numFmtId="4" fontId="4" fillId="8" borderId="30" xfId="1" applyNumberFormat="1" applyFont="1" applyFill="1" applyBorder="1" applyAlignment="1">
      <alignment horizontal="right"/>
    </xf>
    <xf numFmtId="4" fontId="4" fillId="8" borderId="19" xfId="1" applyNumberFormat="1" applyFont="1" applyFill="1" applyBorder="1" applyAlignment="1">
      <alignment horizontal="right"/>
    </xf>
    <xf numFmtId="4" fontId="4" fillId="8" borderId="33" xfId="1" applyNumberFormat="1" applyFont="1" applyFill="1" applyBorder="1" applyAlignment="1">
      <alignment horizontal="right"/>
    </xf>
    <xf numFmtId="4" fontId="4" fillId="8" borderId="12" xfId="1" applyNumberFormat="1" applyFont="1" applyFill="1" applyBorder="1" applyAlignment="1">
      <alignment horizontal="right"/>
    </xf>
    <xf numFmtId="4" fontId="4" fillId="8" borderId="37" xfId="1" applyNumberFormat="1" applyFont="1" applyFill="1" applyBorder="1" applyAlignment="1">
      <alignment horizontal="right"/>
    </xf>
    <xf numFmtId="4" fontId="4" fillId="8" borderId="39" xfId="1" applyNumberFormat="1" applyFont="1" applyFill="1" applyBorder="1" applyAlignment="1">
      <alignment horizontal="right"/>
    </xf>
    <xf numFmtId="4" fontId="11" fillId="8" borderId="40" xfId="1" applyNumberFormat="1" applyFont="1" applyFill="1" applyBorder="1" applyAlignment="1">
      <alignment horizontal="right"/>
    </xf>
    <xf numFmtId="4" fontId="11" fillId="8" borderId="43" xfId="0" applyNumberFormat="1" applyFont="1" applyFill="1" applyBorder="1" applyAlignment="1">
      <alignment horizontal="right"/>
    </xf>
    <xf numFmtId="4" fontId="4" fillId="8" borderId="43" xfId="1" applyNumberFormat="1" applyFont="1" applyFill="1" applyBorder="1" applyAlignment="1">
      <alignment horizontal="right"/>
    </xf>
    <xf numFmtId="4" fontId="4" fillId="8" borderId="11" xfId="0" applyNumberFormat="1" applyFont="1" applyFill="1" applyBorder="1" applyAlignment="1">
      <alignment horizontal="right" vertical="center"/>
    </xf>
    <xf numFmtId="4" fontId="19" fillId="8" borderId="8" xfId="0" applyNumberFormat="1" applyFont="1" applyFill="1" applyBorder="1" applyAlignment="1">
      <alignment horizontal="center"/>
    </xf>
    <xf numFmtId="4" fontId="20" fillId="8" borderId="8" xfId="0" applyNumberFormat="1" applyFont="1" applyFill="1" applyBorder="1" applyAlignment="1">
      <alignment horizontal="center"/>
    </xf>
    <xf numFmtId="0" fontId="4" fillId="0" borderId="54" xfId="0" applyFont="1" applyFill="1" applyBorder="1"/>
    <xf numFmtId="0" fontId="0" fillId="0" borderId="0" xfId="0" applyAlignment="1">
      <alignment horizontal="left"/>
    </xf>
    <xf numFmtId="0" fontId="26" fillId="0" borderId="0" xfId="0" applyFont="1"/>
    <xf numFmtId="4" fontId="1" fillId="9" borderId="26" xfId="0" applyNumberFormat="1" applyFont="1" applyFill="1" applyBorder="1" applyAlignment="1">
      <alignment horizontal="right" vertical="center"/>
    </xf>
    <xf numFmtId="0" fontId="0" fillId="9" borderId="56" xfId="0" applyFill="1" applyBorder="1"/>
    <xf numFmtId="4" fontId="0" fillId="9" borderId="56" xfId="0" applyNumberFormat="1" applyFill="1" applyBorder="1"/>
    <xf numFmtId="0" fontId="26" fillId="9" borderId="0" xfId="0" applyFont="1" applyFill="1"/>
    <xf numFmtId="0" fontId="18" fillId="0" borderId="55" xfId="0" applyFont="1" applyBorder="1" applyAlignment="1">
      <alignment horizontal="center" vertical="center"/>
    </xf>
    <xf numFmtId="4" fontId="20" fillId="9" borderId="55" xfId="0" applyNumberFormat="1" applyFont="1" applyFill="1" applyBorder="1" applyAlignment="1">
      <alignment horizontal="center"/>
    </xf>
    <xf numFmtId="0" fontId="1" fillId="2" borderId="23" xfId="1" applyFont="1" applyFill="1" applyBorder="1" applyAlignment="1"/>
    <xf numFmtId="0" fontId="1" fillId="2" borderId="58" xfId="1" applyFont="1" applyFill="1" applyBorder="1" applyAlignment="1">
      <alignment horizontal="right"/>
    </xf>
    <xf numFmtId="0" fontId="1" fillId="2" borderId="59" xfId="1" applyFont="1" applyFill="1" applyBorder="1" applyAlignment="1">
      <alignment horizontal="right"/>
    </xf>
    <xf numFmtId="0" fontId="1" fillId="2" borderId="60" xfId="1" applyFont="1" applyFill="1" applyBorder="1" applyAlignment="1">
      <alignment horizontal="right"/>
    </xf>
    <xf numFmtId="0" fontId="1" fillId="2" borderId="57" xfId="1" applyFont="1" applyFill="1" applyBorder="1" applyAlignment="1">
      <alignment horizontal="right"/>
    </xf>
    <xf numFmtId="0" fontId="1" fillId="2" borderId="24" xfId="1" applyFont="1" applyFill="1" applyBorder="1" applyAlignment="1">
      <alignment horizontal="right"/>
    </xf>
    <xf numFmtId="0" fontId="1" fillId="2" borderId="25" xfId="1" applyFont="1" applyFill="1" applyBorder="1" applyAlignment="1">
      <alignment horizontal="right"/>
    </xf>
    <xf numFmtId="0" fontId="6" fillId="0" borderId="27" xfId="2" applyFont="1" applyFill="1" applyBorder="1" applyAlignment="1">
      <alignment horizontal="left"/>
    </xf>
    <xf numFmtId="0" fontId="1" fillId="2" borderId="29" xfId="1" applyFont="1" applyFill="1" applyBorder="1" applyAlignment="1">
      <alignment horizontal="left"/>
    </xf>
    <xf numFmtId="0" fontId="1" fillId="2" borderId="27" xfId="1" applyFont="1" applyFill="1" applyBorder="1" applyAlignment="1">
      <alignment horizontal="left"/>
    </xf>
    <xf numFmtId="0" fontId="1" fillId="2" borderId="36" xfId="1" applyFont="1" applyFill="1" applyBorder="1" applyAlignment="1">
      <alignment horizontal="left"/>
    </xf>
    <xf numFmtId="0" fontId="3" fillId="0" borderId="8" xfId="1" applyFont="1" applyFill="1" applyBorder="1" applyAlignment="1">
      <alignment horizontal="justify"/>
    </xf>
    <xf numFmtId="0" fontId="3" fillId="0" borderId="9" xfId="1" applyFont="1" applyFill="1" applyBorder="1" applyAlignment="1">
      <alignment horizontal="justify"/>
    </xf>
    <xf numFmtId="0" fontId="1" fillId="2" borderId="8" xfId="1" applyFont="1" applyFill="1" applyBorder="1" applyAlignment="1">
      <alignment horizontal="left"/>
    </xf>
    <xf numFmtId="0" fontId="1" fillId="2" borderId="9" xfId="1" applyFont="1" applyFill="1" applyBorder="1" applyAlignment="1">
      <alignment horizontal="left"/>
    </xf>
    <xf numFmtId="0" fontId="1" fillId="9" borderId="55" xfId="0" applyFont="1" applyFill="1" applyBorder="1" applyAlignment="1">
      <alignment horizontal="right"/>
    </xf>
    <xf numFmtId="0" fontId="3" fillId="0" borderId="8" xfId="2" applyFont="1" applyFill="1" applyBorder="1" applyAlignment="1">
      <alignment horizontal="left"/>
    </xf>
    <xf numFmtId="0" fontId="3" fillId="0" borderId="9" xfId="2" applyFont="1" applyFill="1" applyBorder="1" applyAlignment="1">
      <alignment horizontal="left"/>
    </xf>
    <xf numFmtId="0" fontId="1" fillId="0" borderId="8" xfId="1" applyFont="1" applyFill="1" applyBorder="1" applyAlignment="1">
      <alignment horizontal="left"/>
    </xf>
    <xf numFmtId="0" fontId="1" fillId="0" borderId="9" xfId="1" applyFont="1" applyFill="1" applyBorder="1" applyAlignment="1">
      <alignment horizontal="left"/>
    </xf>
    <xf numFmtId="0" fontId="3" fillId="0" borderId="17" xfId="1" applyFont="1" applyBorder="1" applyAlignment="1">
      <alignment wrapText="1"/>
    </xf>
    <xf numFmtId="0" fontId="3" fillId="0" borderId="18" xfId="1" applyFont="1" applyBorder="1" applyAlignment="1">
      <alignment wrapText="1"/>
    </xf>
    <xf numFmtId="0" fontId="6" fillId="0" borderId="8" xfId="1" applyFont="1" applyFill="1" applyBorder="1" applyAlignment="1">
      <alignment horizontal="left" vertical="center" wrapText="1"/>
    </xf>
    <xf numFmtId="0" fontId="6" fillId="0" borderId="9" xfId="1" applyFont="1" applyFill="1" applyBorder="1" applyAlignment="1">
      <alignment horizontal="left" vertical="center" wrapText="1"/>
    </xf>
    <xf numFmtId="0" fontId="3" fillId="0" borderId="8" xfId="1" applyFont="1" applyFill="1" applyBorder="1" applyAlignment="1">
      <alignment wrapText="1"/>
    </xf>
    <xf numFmtId="0" fontId="3" fillId="0" borderId="9" xfId="1" applyFont="1" applyFill="1" applyBorder="1" applyAlignment="1">
      <alignment wrapText="1"/>
    </xf>
    <xf numFmtId="0" fontId="1" fillId="2" borderId="5" xfId="1" applyFont="1" applyFill="1" applyBorder="1" applyAlignment="1"/>
    <xf numFmtId="0" fontId="1" fillId="2" borderId="6" xfId="1" applyFont="1" applyFill="1" applyBorder="1" applyAlignment="1"/>
    <xf numFmtId="0" fontId="3" fillId="0" borderId="8" xfId="1" applyFont="1" applyFill="1" applyBorder="1" applyAlignment="1">
      <alignment horizontal="left"/>
    </xf>
    <xf numFmtId="0" fontId="3" fillId="0" borderId="9" xfId="1" applyFont="1" applyFill="1" applyBorder="1" applyAlignment="1">
      <alignment horizontal="left"/>
    </xf>
    <xf numFmtId="0" fontId="3" fillId="0" borderId="17" xfId="2" applyFont="1" applyFill="1" applyBorder="1" applyAlignment="1">
      <alignment horizontal="left"/>
    </xf>
    <xf numFmtId="0" fontId="3" fillId="0" borderId="18" xfId="2" applyFont="1" applyFill="1" applyBorder="1" applyAlignment="1">
      <alignment horizontal="left"/>
    </xf>
    <xf numFmtId="0" fontId="1" fillId="9" borderId="1" xfId="0" applyFont="1" applyFill="1" applyBorder="1" applyAlignment="1">
      <alignment horizontal="center" vertical="center" wrapText="1"/>
    </xf>
    <xf numFmtId="0" fontId="1" fillId="9" borderId="2" xfId="0" applyFont="1" applyFill="1" applyBorder="1" applyAlignment="1">
      <alignment horizontal="center" vertical="center"/>
    </xf>
    <xf numFmtId="0" fontId="1" fillId="9" borderId="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6" fillId="9" borderId="8" xfId="0" applyFont="1" applyFill="1" applyBorder="1" applyAlignment="1">
      <alignment horizontal="center" vertical="center" wrapText="1"/>
    </xf>
    <xf numFmtId="0" fontId="17" fillId="9" borderId="8" xfId="0" applyFont="1" applyFill="1" applyBorder="1" applyAlignment="1">
      <alignment horizontal="center" vertical="center" wrapText="1"/>
    </xf>
    <xf numFmtId="4" fontId="17" fillId="9" borderId="50" xfId="0" applyNumberFormat="1" applyFont="1" applyFill="1" applyBorder="1" applyAlignment="1">
      <alignment horizontal="center" vertical="center" wrapText="1"/>
    </xf>
    <xf numFmtId="0" fontId="17" fillId="9" borderId="50" xfId="0" applyFont="1" applyFill="1" applyBorder="1" applyAlignment="1">
      <alignment horizontal="center" vertical="center" wrapText="1"/>
    </xf>
    <xf numFmtId="4" fontId="17" fillId="9" borderId="17" xfId="0" applyNumberFormat="1" applyFont="1" applyFill="1" applyBorder="1" applyAlignment="1">
      <alignment horizontal="center" vertical="center" wrapText="1"/>
    </xf>
    <xf numFmtId="0" fontId="17" fillId="9" borderId="17" xfId="0" applyFont="1" applyFill="1" applyBorder="1" applyAlignment="1">
      <alignment horizontal="center" vertical="center" wrapText="1"/>
    </xf>
  </cellXfs>
  <cellStyles count="3">
    <cellStyle name="Normal" xfId="0" builtinId="0"/>
    <cellStyle name="Normal 2" xfId="1"/>
    <cellStyle name="Normal_E-75 SS UKUPNO od 1+125 do 108+000 (PONUDA USVOJENA OD ZORANA)"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K205"/>
  <sheetViews>
    <sheetView tabSelected="1" topLeftCell="A175" zoomScaleNormal="100" workbookViewId="0">
      <selection activeCell="K117" sqref="K117"/>
    </sheetView>
  </sheetViews>
  <sheetFormatPr defaultRowHeight="15"/>
  <cols>
    <col min="2" max="2" width="6.85546875" customWidth="1"/>
    <col min="3" max="3" width="74.28515625" customWidth="1"/>
    <col min="4" max="4" width="15.42578125" customWidth="1"/>
    <col min="5" max="5" width="11.7109375" customWidth="1"/>
    <col min="6" max="6" width="11.42578125" customWidth="1"/>
    <col min="7" max="7" width="14.140625" customWidth="1"/>
  </cols>
  <sheetData>
    <row r="1" spans="2:7">
      <c r="C1" s="225" t="s">
        <v>223</v>
      </c>
    </row>
    <row r="3" spans="2:7" ht="15.75" thickBot="1">
      <c r="C3" s="229" t="s">
        <v>65</v>
      </c>
    </row>
    <row r="4" spans="2:7" ht="30.75" thickTop="1">
      <c r="B4" s="264" t="s">
        <v>0</v>
      </c>
      <c r="C4" s="265" t="s">
        <v>1</v>
      </c>
      <c r="D4" s="266" t="s">
        <v>2</v>
      </c>
      <c r="E4" s="265" t="s">
        <v>3</v>
      </c>
      <c r="F4" s="266" t="s">
        <v>213</v>
      </c>
      <c r="G4" s="267" t="s">
        <v>214</v>
      </c>
    </row>
    <row r="5" spans="2:7">
      <c r="B5" s="1" t="s">
        <v>4</v>
      </c>
      <c r="C5" s="258" t="s">
        <v>5</v>
      </c>
      <c r="D5" s="258"/>
      <c r="E5" s="258"/>
      <c r="F5" s="258"/>
      <c r="G5" s="259"/>
    </row>
    <row r="6" spans="2:7">
      <c r="B6" s="2" t="s">
        <v>6</v>
      </c>
      <c r="C6" s="260" t="s">
        <v>7</v>
      </c>
      <c r="D6" s="260"/>
      <c r="E6" s="260"/>
      <c r="F6" s="260"/>
      <c r="G6" s="261"/>
    </row>
    <row r="7" spans="2:7">
      <c r="B7" s="3"/>
      <c r="C7" s="4" t="s">
        <v>8</v>
      </c>
      <c r="D7" s="5" t="s">
        <v>9</v>
      </c>
      <c r="E7" s="6">
        <v>2</v>
      </c>
      <c r="F7" s="208"/>
      <c r="G7" s="7">
        <f>E7*F7</f>
        <v>0</v>
      </c>
    </row>
    <row r="8" spans="2:7">
      <c r="B8" s="3"/>
      <c r="C8" s="8" t="s">
        <v>10</v>
      </c>
      <c r="D8" s="5" t="s">
        <v>9</v>
      </c>
      <c r="E8" s="9">
        <v>1</v>
      </c>
      <c r="F8" s="208"/>
      <c r="G8" s="7">
        <f t="shared" ref="G8:G10" si="0">E8*F8</f>
        <v>0</v>
      </c>
    </row>
    <row r="9" spans="2:7">
      <c r="B9" s="3"/>
      <c r="C9" s="8" t="s">
        <v>11</v>
      </c>
      <c r="D9" s="5" t="s">
        <v>9</v>
      </c>
      <c r="E9" s="9">
        <v>1</v>
      </c>
      <c r="F9" s="208"/>
      <c r="G9" s="7">
        <f t="shared" si="0"/>
        <v>0</v>
      </c>
    </row>
    <row r="10" spans="2:7">
      <c r="B10" s="3"/>
      <c r="C10" s="8" t="s">
        <v>12</v>
      </c>
      <c r="D10" s="5" t="s">
        <v>9</v>
      </c>
      <c r="E10" s="9">
        <v>4</v>
      </c>
      <c r="F10" s="208"/>
      <c r="G10" s="7">
        <f t="shared" si="0"/>
        <v>0</v>
      </c>
    </row>
    <row r="11" spans="2:7">
      <c r="B11" s="2" t="s">
        <v>13</v>
      </c>
      <c r="C11" s="248" t="s">
        <v>14</v>
      </c>
      <c r="D11" s="248"/>
      <c r="E11" s="248"/>
      <c r="F11" s="248"/>
      <c r="G11" s="249"/>
    </row>
    <row r="12" spans="2:7">
      <c r="B12" s="3"/>
      <c r="C12" s="8" t="s">
        <v>15</v>
      </c>
      <c r="D12" s="10" t="s">
        <v>9</v>
      </c>
      <c r="E12" s="9">
        <v>5</v>
      </c>
      <c r="F12" s="208"/>
      <c r="G12" s="7">
        <f>E12*F12</f>
        <v>0</v>
      </c>
    </row>
    <row r="13" spans="2:7">
      <c r="B13" s="3"/>
      <c r="C13" s="8" t="s">
        <v>16</v>
      </c>
      <c r="D13" s="10" t="s">
        <v>9</v>
      </c>
      <c r="E13" s="9">
        <v>6</v>
      </c>
      <c r="F13" s="208"/>
      <c r="G13" s="7">
        <f t="shared" ref="G13:G17" si="1">E13*F13</f>
        <v>0</v>
      </c>
    </row>
    <row r="14" spans="2:7">
      <c r="B14" s="3"/>
      <c r="C14" s="8" t="s">
        <v>17</v>
      </c>
      <c r="D14" s="10" t="s">
        <v>9</v>
      </c>
      <c r="E14" s="9">
        <v>5</v>
      </c>
      <c r="F14" s="208"/>
      <c r="G14" s="7">
        <f t="shared" si="1"/>
        <v>0</v>
      </c>
    </row>
    <row r="15" spans="2:7">
      <c r="B15" s="3"/>
      <c r="C15" s="8" t="s">
        <v>18</v>
      </c>
      <c r="D15" s="10" t="s">
        <v>9</v>
      </c>
      <c r="E15" s="9">
        <v>3</v>
      </c>
      <c r="F15" s="208"/>
      <c r="G15" s="7">
        <f t="shared" si="1"/>
        <v>0</v>
      </c>
    </row>
    <row r="16" spans="2:7">
      <c r="B16" s="3"/>
      <c r="C16" s="8" t="s">
        <v>19</v>
      </c>
      <c r="D16" s="10" t="s">
        <v>9</v>
      </c>
      <c r="E16" s="9">
        <v>1</v>
      </c>
      <c r="F16" s="208"/>
      <c r="G16" s="7">
        <f t="shared" si="1"/>
        <v>0</v>
      </c>
    </row>
    <row r="17" spans="2:7">
      <c r="B17" s="3"/>
      <c r="C17" s="8" t="s">
        <v>20</v>
      </c>
      <c r="D17" s="10" t="s">
        <v>9</v>
      </c>
      <c r="E17" s="9">
        <v>4</v>
      </c>
      <c r="F17" s="208"/>
      <c r="G17" s="7">
        <f t="shared" si="1"/>
        <v>0</v>
      </c>
    </row>
    <row r="18" spans="2:7">
      <c r="B18" s="2" t="s">
        <v>21</v>
      </c>
      <c r="C18" s="248" t="s">
        <v>22</v>
      </c>
      <c r="D18" s="248"/>
      <c r="E18" s="248"/>
      <c r="F18" s="248"/>
      <c r="G18" s="249"/>
    </row>
    <row r="19" spans="2:7">
      <c r="B19" s="2" t="s">
        <v>23</v>
      </c>
      <c r="C19" s="262" t="s">
        <v>24</v>
      </c>
      <c r="D19" s="262"/>
      <c r="E19" s="262"/>
      <c r="F19" s="262"/>
      <c r="G19" s="263"/>
    </row>
    <row r="20" spans="2:7">
      <c r="B20" s="3"/>
      <c r="C20" s="8" t="s">
        <v>25</v>
      </c>
      <c r="D20" s="10" t="s">
        <v>9</v>
      </c>
      <c r="E20" s="9">
        <v>2</v>
      </c>
      <c r="F20" s="208"/>
      <c r="G20" s="7">
        <f>F20*E20</f>
        <v>0</v>
      </c>
    </row>
    <row r="21" spans="2:7">
      <c r="B21" s="2" t="s">
        <v>26</v>
      </c>
      <c r="C21" s="248" t="s">
        <v>27</v>
      </c>
      <c r="D21" s="248"/>
      <c r="E21" s="248"/>
      <c r="F21" s="248"/>
      <c r="G21" s="249"/>
    </row>
    <row r="22" spans="2:7">
      <c r="B22" s="3"/>
      <c r="C22" s="12" t="s">
        <v>28</v>
      </c>
      <c r="D22" s="5" t="s">
        <v>9</v>
      </c>
      <c r="E22" s="9">
        <v>3</v>
      </c>
      <c r="F22" s="208"/>
      <c r="G22" s="7">
        <f>F22*E22</f>
        <v>0</v>
      </c>
    </row>
    <row r="23" spans="2:7">
      <c r="B23" s="3"/>
      <c r="C23" s="13" t="s">
        <v>29</v>
      </c>
      <c r="D23" s="5" t="s">
        <v>9</v>
      </c>
      <c r="E23" s="9">
        <v>3</v>
      </c>
      <c r="F23" s="208"/>
      <c r="G23" s="7">
        <f>F23*E23</f>
        <v>0</v>
      </c>
    </row>
    <row r="24" spans="2:7">
      <c r="B24" s="2" t="s">
        <v>30</v>
      </c>
      <c r="C24" s="248" t="s">
        <v>31</v>
      </c>
      <c r="D24" s="248"/>
      <c r="E24" s="248"/>
      <c r="F24" s="248"/>
      <c r="G24" s="249"/>
    </row>
    <row r="25" spans="2:7">
      <c r="B25" s="14"/>
      <c r="C25" s="15" t="s">
        <v>32</v>
      </c>
      <c r="D25" s="16" t="s">
        <v>9</v>
      </c>
      <c r="E25" s="17">
        <f>SUM(E7:E10,E12:E17,E20,E22:E23)</f>
        <v>40</v>
      </c>
      <c r="F25" s="208"/>
      <c r="G25" s="7">
        <f>F25*E25</f>
        <v>0</v>
      </c>
    </row>
    <row r="26" spans="2:7">
      <c r="B26" s="2" t="s">
        <v>33</v>
      </c>
      <c r="C26" s="250" t="s">
        <v>34</v>
      </c>
      <c r="D26" s="250"/>
      <c r="E26" s="250"/>
      <c r="F26" s="250"/>
      <c r="G26" s="251"/>
    </row>
    <row r="27" spans="2:7">
      <c r="B27" s="2" t="s">
        <v>35</v>
      </c>
      <c r="C27" s="252" t="s">
        <v>36</v>
      </c>
      <c r="D27" s="252"/>
      <c r="E27" s="252"/>
      <c r="F27" s="252"/>
      <c r="G27" s="253"/>
    </row>
    <row r="28" spans="2:7">
      <c r="B28" s="18"/>
      <c r="C28" s="19" t="s">
        <v>37</v>
      </c>
      <c r="D28" s="20" t="s">
        <v>9</v>
      </c>
      <c r="E28" s="9">
        <v>28</v>
      </c>
      <c r="F28" s="208"/>
      <c r="G28" s="7">
        <f>F28*E28</f>
        <v>0</v>
      </c>
    </row>
    <row r="29" spans="2:7">
      <c r="B29" s="18"/>
      <c r="C29" s="21" t="s">
        <v>38</v>
      </c>
      <c r="D29" s="20" t="s">
        <v>9</v>
      </c>
      <c r="E29" s="9">
        <v>7</v>
      </c>
      <c r="F29" s="208"/>
      <c r="G29" s="7">
        <f t="shared" ref="G29:G34" si="2">F29*E29</f>
        <v>0</v>
      </c>
    </row>
    <row r="30" spans="2:7">
      <c r="B30" s="18"/>
      <c r="C30" s="21" t="s">
        <v>39</v>
      </c>
      <c r="D30" s="20" t="s">
        <v>9</v>
      </c>
      <c r="E30" s="9">
        <v>4</v>
      </c>
      <c r="F30" s="208"/>
      <c r="G30" s="7">
        <f t="shared" si="2"/>
        <v>0</v>
      </c>
    </row>
    <row r="31" spans="2:7">
      <c r="B31" s="18"/>
      <c r="C31" s="8" t="s">
        <v>40</v>
      </c>
      <c r="D31" s="20" t="s">
        <v>9</v>
      </c>
      <c r="E31" s="9">
        <v>3</v>
      </c>
      <c r="F31" s="208"/>
      <c r="G31" s="7">
        <f t="shared" si="2"/>
        <v>0</v>
      </c>
    </row>
    <row r="32" spans="2:7">
      <c r="B32" s="18"/>
      <c r="C32" s="8" t="s">
        <v>41</v>
      </c>
      <c r="D32" s="20" t="s">
        <v>9</v>
      </c>
      <c r="E32" s="9">
        <v>3</v>
      </c>
      <c r="F32" s="208"/>
      <c r="G32" s="7">
        <f t="shared" si="2"/>
        <v>0</v>
      </c>
    </row>
    <row r="33" spans="2:7">
      <c r="B33" s="18"/>
      <c r="C33" s="8" t="s">
        <v>42</v>
      </c>
      <c r="D33" s="20" t="s">
        <v>9</v>
      </c>
      <c r="E33" s="9">
        <v>4</v>
      </c>
      <c r="F33" s="208"/>
      <c r="G33" s="7">
        <f t="shared" si="2"/>
        <v>0</v>
      </c>
    </row>
    <row r="34" spans="2:7">
      <c r="B34" s="18"/>
      <c r="C34" s="8" t="s">
        <v>43</v>
      </c>
      <c r="D34" s="20" t="s">
        <v>9</v>
      </c>
      <c r="E34" s="9">
        <v>4</v>
      </c>
      <c r="F34" s="208"/>
      <c r="G34" s="7">
        <f t="shared" si="2"/>
        <v>0</v>
      </c>
    </row>
    <row r="35" spans="2:7">
      <c r="B35" s="22" t="s">
        <v>44</v>
      </c>
      <c r="C35" s="254" t="s">
        <v>45</v>
      </c>
      <c r="D35" s="254"/>
      <c r="E35" s="254"/>
      <c r="F35" s="254"/>
      <c r="G35" s="255"/>
    </row>
    <row r="36" spans="2:7">
      <c r="B36" s="2" t="s">
        <v>46</v>
      </c>
      <c r="C36" s="256" t="s">
        <v>47</v>
      </c>
      <c r="D36" s="256"/>
      <c r="E36" s="256"/>
      <c r="F36" s="256"/>
      <c r="G36" s="257"/>
    </row>
    <row r="37" spans="2:7">
      <c r="B37" s="18"/>
      <c r="C37" s="23" t="s">
        <v>47</v>
      </c>
      <c r="D37" s="24" t="s">
        <v>9</v>
      </c>
      <c r="E37" s="25">
        <f>SUM(E28:E34)</f>
        <v>53</v>
      </c>
      <c r="F37" s="208"/>
      <c r="G37" s="7">
        <f>F37*E37</f>
        <v>0</v>
      </c>
    </row>
    <row r="38" spans="2:7">
      <c r="B38" s="18"/>
      <c r="C38" s="26" t="s">
        <v>48</v>
      </c>
      <c r="D38" s="27" t="s">
        <v>9</v>
      </c>
      <c r="E38" s="28">
        <f>2*SUM(E30:E34)</f>
        <v>36</v>
      </c>
      <c r="F38" s="209"/>
      <c r="G38" s="7">
        <f>F38*E38</f>
        <v>0</v>
      </c>
    </row>
    <row r="39" spans="2:7">
      <c r="B39" s="30" t="s">
        <v>49</v>
      </c>
      <c r="C39" s="245" t="s">
        <v>50</v>
      </c>
      <c r="D39" s="245"/>
      <c r="E39" s="245"/>
      <c r="F39" s="245"/>
      <c r="G39" s="246"/>
    </row>
    <row r="40" spans="2:7">
      <c r="B40" s="2" t="s">
        <v>51</v>
      </c>
      <c r="C40" s="243" t="s">
        <v>52</v>
      </c>
      <c r="D40" s="243"/>
      <c r="E40" s="243"/>
      <c r="F40" s="243"/>
      <c r="G40" s="244"/>
    </row>
    <row r="41" spans="2:7" ht="29.25">
      <c r="B41" s="18"/>
      <c r="C41" s="31" t="s">
        <v>53</v>
      </c>
      <c r="D41" s="24" t="s">
        <v>9</v>
      </c>
      <c r="E41" s="9">
        <v>14</v>
      </c>
      <c r="F41" s="208"/>
      <c r="G41" s="7">
        <f>F41*E41</f>
        <v>0</v>
      </c>
    </row>
    <row r="42" spans="2:7">
      <c r="B42" s="2" t="s">
        <v>54</v>
      </c>
      <c r="C42" s="243" t="s">
        <v>55</v>
      </c>
      <c r="D42" s="243"/>
      <c r="E42" s="243"/>
      <c r="F42" s="243"/>
      <c r="G42" s="244"/>
    </row>
    <row r="43" spans="2:7">
      <c r="B43" s="32"/>
      <c r="C43" s="33" t="s">
        <v>56</v>
      </c>
      <c r="D43" s="5" t="s">
        <v>9</v>
      </c>
      <c r="E43" s="9">
        <v>1</v>
      </c>
      <c r="F43" s="208"/>
      <c r="G43" s="7">
        <f>E43*F43</f>
        <v>0</v>
      </c>
    </row>
    <row r="44" spans="2:7">
      <c r="B44" s="32"/>
      <c r="C44" s="34" t="s">
        <v>57</v>
      </c>
      <c r="D44" s="5" t="s">
        <v>9</v>
      </c>
      <c r="E44" s="9">
        <v>26</v>
      </c>
      <c r="F44" s="208"/>
      <c r="G44" s="7">
        <f>E44*F44</f>
        <v>0</v>
      </c>
    </row>
    <row r="45" spans="2:7">
      <c r="B45" s="2" t="s">
        <v>58</v>
      </c>
      <c r="C45" s="243" t="s">
        <v>59</v>
      </c>
      <c r="D45" s="243"/>
      <c r="E45" s="243"/>
      <c r="F45" s="243"/>
      <c r="G45" s="244"/>
    </row>
    <row r="46" spans="2:7">
      <c r="B46" s="18"/>
      <c r="C46" s="23" t="s">
        <v>59</v>
      </c>
      <c r="D46" s="24" t="s">
        <v>60</v>
      </c>
      <c r="E46" s="9">
        <v>540</v>
      </c>
      <c r="F46" s="208"/>
      <c r="G46" s="7">
        <f>E46*F46</f>
        <v>0</v>
      </c>
    </row>
    <row r="47" spans="2:7">
      <c r="B47" s="2" t="s">
        <v>61</v>
      </c>
      <c r="C47" s="243" t="s">
        <v>62</v>
      </c>
      <c r="D47" s="243"/>
      <c r="E47" s="243"/>
      <c r="F47" s="243"/>
      <c r="G47" s="244"/>
    </row>
    <row r="48" spans="2:7">
      <c r="B48" s="18"/>
      <c r="C48" s="31" t="s">
        <v>63</v>
      </c>
      <c r="D48" s="24" t="s">
        <v>9</v>
      </c>
      <c r="E48" s="9">
        <v>12</v>
      </c>
      <c r="F48" s="208"/>
      <c r="G48" s="7">
        <f>E48*F48</f>
        <v>0</v>
      </c>
    </row>
    <row r="49" spans="2:7">
      <c r="B49" s="35"/>
      <c r="C49" s="36" t="s">
        <v>64</v>
      </c>
      <c r="D49" s="11" t="s">
        <v>9</v>
      </c>
      <c r="E49" s="9">
        <v>4</v>
      </c>
      <c r="F49" s="208"/>
      <c r="G49" s="7">
        <f>E49*F49</f>
        <v>0</v>
      </c>
    </row>
    <row r="50" spans="2:7" ht="15.75" thickBot="1">
      <c r="B50" s="223"/>
      <c r="C50" s="247" t="s">
        <v>218</v>
      </c>
      <c r="D50" s="247"/>
      <c r="E50" s="247"/>
      <c r="F50" s="247"/>
      <c r="G50" s="226">
        <f>G49+G48+G46+G44+G43+G41+G38+G37+G34+G33+G32+G31+G30+G29+G28+G25+G23+G22+G20+G17+G16+G15+G14+G13+G12+G10+G9+G8+G7</f>
        <v>0</v>
      </c>
    </row>
    <row r="51" spans="2:7" ht="15.75" thickTop="1"/>
    <row r="52" spans="2:7" ht="15.75" thickBot="1">
      <c r="C52" s="229" t="s">
        <v>66</v>
      </c>
    </row>
    <row r="53" spans="2:7" ht="30.75" thickTop="1">
      <c r="B53" s="38" t="s">
        <v>67</v>
      </c>
      <c r="C53" s="39" t="s">
        <v>68</v>
      </c>
      <c r="D53" s="40" t="s">
        <v>69</v>
      </c>
      <c r="E53" s="41" t="s">
        <v>3</v>
      </c>
      <c r="F53" s="41" t="s">
        <v>213</v>
      </c>
      <c r="G53" s="42" t="s">
        <v>214</v>
      </c>
    </row>
    <row r="54" spans="2:7">
      <c r="B54" s="43"/>
      <c r="C54" s="44" t="s">
        <v>5</v>
      </c>
      <c r="D54" s="45"/>
      <c r="E54" s="46"/>
      <c r="F54" s="47"/>
      <c r="G54" s="48"/>
    </row>
    <row r="55" spans="2:7">
      <c r="B55" s="49" t="s">
        <v>70</v>
      </c>
      <c r="C55" s="50" t="s">
        <v>71</v>
      </c>
      <c r="D55" s="51"/>
      <c r="E55" s="51"/>
      <c r="F55" s="52"/>
      <c r="G55" s="53"/>
    </row>
    <row r="56" spans="2:7">
      <c r="B56" s="54"/>
      <c r="C56" s="55" t="s">
        <v>72</v>
      </c>
      <c r="D56" s="16" t="s">
        <v>9</v>
      </c>
      <c r="E56" s="16">
        <v>22</v>
      </c>
      <c r="F56" s="210"/>
      <c r="G56" s="56">
        <f>E56*F56</f>
        <v>0</v>
      </c>
    </row>
    <row r="57" spans="2:7">
      <c r="B57" s="54"/>
      <c r="C57" s="57" t="s">
        <v>73</v>
      </c>
      <c r="D57" s="16" t="s">
        <v>9</v>
      </c>
      <c r="E57" s="16">
        <v>10</v>
      </c>
      <c r="F57" s="210"/>
      <c r="G57" s="56">
        <f t="shared" ref="G57:G58" si="3">E57*F57</f>
        <v>0</v>
      </c>
    </row>
    <row r="58" spans="2:7">
      <c r="B58" s="54"/>
      <c r="C58" s="57" t="s">
        <v>74</v>
      </c>
      <c r="D58" s="16" t="s">
        <v>9</v>
      </c>
      <c r="E58" s="58">
        <v>20</v>
      </c>
      <c r="F58" s="211"/>
      <c r="G58" s="56">
        <f t="shared" si="3"/>
        <v>0</v>
      </c>
    </row>
    <row r="59" spans="2:7">
      <c r="B59" s="49" t="s">
        <v>75</v>
      </c>
      <c r="C59" s="60" t="s">
        <v>76</v>
      </c>
      <c r="D59" s="51"/>
      <c r="E59" s="51"/>
      <c r="F59" s="52"/>
      <c r="G59" s="53"/>
    </row>
    <row r="60" spans="2:7">
      <c r="B60" s="49" t="s">
        <v>77</v>
      </c>
      <c r="C60" s="60" t="s">
        <v>24</v>
      </c>
      <c r="D60" s="51"/>
      <c r="E60" s="51"/>
      <c r="F60" s="52"/>
      <c r="G60" s="53"/>
    </row>
    <row r="61" spans="2:7">
      <c r="B61" s="54"/>
      <c r="C61" s="55" t="s">
        <v>78</v>
      </c>
      <c r="D61" s="16" t="s">
        <v>9</v>
      </c>
      <c r="E61" s="16">
        <v>17</v>
      </c>
      <c r="F61" s="212"/>
      <c r="G61" s="56">
        <f>F61*E61</f>
        <v>0</v>
      </c>
    </row>
    <row r="62" spans="2:7">
      <c r="B62" s="54"/>
      <c r="C62" s="55" t="s">
        <v>79</v>
      </c>
      <c r="D62" s="16" t="s">
        <v>9</v>
      </c>
      <c r="E62" s="16">
        <v>7</v>
      </c>
      <c r="F62" s="212"/>
      <c r="G62" s="56">
        <f t="shared" ref="G62:G64" si="4">F62*E62</f>
        <v>0</v>
      </c>
    </row>
    <row r="63" spans="2:7">
      <c r="B63" s="54"/>
      <c r="C63" s="55" t="s">
        <v>80</v>
      </c>
      <c r="D63" s="16" t="s">
        <v>9</v>
      </c>
      <c r="E63" s="16">
        <v>7</v>
      </c>
      <c r="F63" s="212"/>
      <c r="G63" s="56">
        <f t="shared" si="4"/>
        <v>0</v>
      </c>
    </row>
    <row r="64" spans="2:7">
      <c r="B64" s="54"/>
      <c r="C64" s="57" t="s">
        <v>81</v>
      </c>
      <c r="D64" s="16" t="s">
        <v>9</v>
      </c>
      <c r="E64" s="58">
        <v>2</v>
      </c>
      <c r="F64" s="211"/>
      <c r="G64" s="56">
        <f t="shared" si="4"/>
        <v>0</v>
      </c>
    </row>
    <row r="65" spans="2:7">
      <c r="B65" s="49" t="s">
        <v>82</v>
      </c>
      <c r="C65" s="60" t="s">
        <v>83</v>
      </c>
      <c r="D65" s="51"/>
      <c r="E65" s="51"/>
      <c r="F65" s="52"/>
      <c r="G65" s="53"/>
    </row>
    <row r="66" spans="2:7">
      <c r="B66" s="54"/>
      <c r="C66" s="55" t="s">
        <v>84</v>
      </c>
      <c r="D66" s="61" t="s">
        <v>9</v>
      </c>
      <c r="E66" s="16">
        <v>20</v>
      </c>
      <c r="F66" s="213"/>
      <c r="G66" s="56">
        <f>E66*F66</f>
        <v>0</v>
      </c>
    </row>
    <row r="67" spans="2:7">
      <c r="B67" s="49" t="s">
        <v>85</v>
      </c>
      <c r="C67" s="239" t="s">
        <v>31</v>
      </c>
      <c r="D67" s="239"/>
      <c r="E67" s="239"/>
      <c r="F67" s="62"/>
      <c r="G67" s="63"/>
    </row>
    <row r="68" spans="2:7">
      <c r="B68" s="54"/>
      <c r="C68" s="64" t="s">
        <v>86</v>
      </c>
      <c r="D68" s="65" t="s">
        <v>9</v>
      </c>
      <c r="E68" s="66">
        <f>SUM(E56:E58,E61:E64,E66)</f>
        <v>105</v>
      </c>
      <c r="F68" s="214"/>
      <c r="G68" s="67">
        <f>E68*F68</f>
        <v>0</v>
      </c>
    </row>
    <row r="69" spans="2:7">
      <c r="B69" s="49" t="s">
        <v>87</v>
      </c>
      <c r="C69" s="68" t="s">
        <v>88</v>
      </c>
      <c r="D69" s="62"/>
      <c r="E69" s="62"/>
      <c r="F69" s="62"/>
      <c r="G69" s="53"/>
    </row>
    <row r="70" spans="2:7">
      <c r="B70" s="49" t="s">
        <v>89</v>
      </c>
      <c r="C70" s="69" t="s">
        <v>36</v>
      </c>
      <c r="D70" s="70"/>
      <c r="E70" s="70"/>
      <c r="F70" s="52"/>
      <c r="G70" s="53"/>
    </row>
    <row r="71" spans="2:7">
      <c r="B71" s="71"/>
      <c r="C71" s="57" t="s">
        <v>90</v>
      </c>
      <c r="D71" s="72" t="s">
        <v>9</v>
      </c>
      <c r="E71" s="73">
        <v>13</v>
      </c>
      <c r="F71" s="215"/>
      <c r="G71" s="59">
        <f>E71*F71</f>
        <v>0</v>
      </c>
    </row>
    <row r="72" spans="2:7">
      <c r="B72" s="71"/>
      <c r="C72" s="57" t="s">
        <v>91</v>
      </c>
      <c r="D72" s="72" t="s">
        <v>9</v>
      </c>
      <c r="E72" s="73">
        <v>28</v>
      </c>
      <c r="F72" s="215"/>
      <c r="G72" s="59">
        <f t="shared" ref="G72:G75" si="5">E72*F72</f>
        <v>0</v>
      </c>
    </row>
    <row r="73" spans="2:7">
      <c r="B73" s="71"/>
      <c r="C73" s="57" t="s">
        <v>92</v>
      </c>
      <c r="D73" s="72" t="s">
        <v>9</v>
      </c>
      <c r="E73" s="73">
        <v>20</v>
      </c>
      <c r="F73" s="215"/>
      <c r="G73" s="59">
        <f t="shared" si="5"/>
        <v>0</v>
      </c>
    </row>
    <row r="74" spans="2:7">
      <c r="B74" s="71"/>
      <c r="C74" s="57" t="s">
        <v>93</v>
      </c>
      <c r="D74" s="72" t="s">
        <v>9</v>
      </c>
      <c r="E74" s="73">
        <v>20</v>
      </c>
      <c r="F74" s="215"/>
      <c r="G74" s="59">
        <f t="shared" si="5"/>
        <v>0</v>
      </c>
    </row>
    <row r="75" spans="2:7">
      <c r="B75" s="71"/>
      <c r="C75" s="57" t="s">
        <v>94</v>
      </c>
      <c r="D75" s="72" t="s">
        <v>9</v>
      </c>
      <c r="E75" s="73">
        <v>2</v>
      </c>
      <c r="F75" s="215"/>
      <c r="G75" s="59">
        <f t="shared" si="5"/>
        <v>0</v>
      </c>
    </row>
    <row r="76" spans="2:7" ht="29.25">
      <c r="B76" s="49" t="s">
        <v>95</v>
      </c>
      <c r="C76" s="74" t="s">
        <v>45</v>
      </c>
      <c r="D76" s="75"/>
      <c r="E76" s="75"/>
      <c r="F76" s="75"/>
      <c r="G76" s="76"/>
    </row>
    <row r="77" spans="2:7">
      <c r="B77" s="49" t="s">
        <v>96</v>
      </c>
      <c r="C77" s="77" t="s">
        <v>97</v>
      </c>
      <c r="D77" s="78"/>
      <c r="E77" s="78"/>
      <c r="F77" s="52"/>
      <c r="G77" s="53"/>
    </row>
    <row r="78" spans="2:7">
      <c r="B78" s="79"/>
      <c r="C78" s="77" t="s">
        <v>98</v>
      </c>
      <c r="D78" s="78"/>
      <c r="E78" s="78"/>
      <c r="F78" s="52"/>
      <c r="G78" s="53"/>
    </row>
    <row r="79" spans="2:7" ht="17.25">
      <c r="B79" s="71"/>
      <c r="C79" s="80" t="s">
        <v>99</v>
      </c>
      <c r="D79" s="61" t="s">
        <v>100</v>
      </c>
      <c r="E79" s="81">
        <f>E83*0.4*0.4*0.6+E84*0.4*0.4*0.8+E85*0.5*0.5*0.8</f>
        <v>10.896000000000001</v>
      </c>
      <c r="F79" s="213"/>
      <c r="G79" s="83">
        <f>E79*F79</f>
        <v>0</v>
      </c>
    </row>
    <row r="80" spans="2:7">
      <c r="B80" s="71"/>
      <c r="C80" s="84" t="s">
        <v>101</v>
      </c>
      <c r="D80" s="61"/>
      <c r="E80" s="16"/>
      <c r="F80" s="82"/>
      <c r="G80" s="83"/>
    </row>
    <row r="81" spans="2:7" ht="17.25">
      <c r="B81" s="71"/>
      <c r="C81" s="85" t="s">
        <v>102</v>
      </c>
      <c r="D81" s="61" t="s">
        <v>100</v>
      </c>
      <c r="E81" s="86">
        <f>E79</f>
        <v>10.896000000000001</v>
      </c>
      <c r="F81" s="213"/>
      <c r="G81" s="83">
        <f t="shared" ref="G81" si="6">E81*F81</f>
        <v>0</v>
      </c>
    </row>
    <row r="82" spans="2:7">
      <c r="B82" s="71"/>
      <c r="C82" s="77" t="s">
        <v>103</v>
      </c>
      <c r="D82" s="87"/>
      <c r="E82" s="87"/>
      <c r="F82" s="88"/>
      <c r="G82" s="89"/>
    </row>
    <row r="83" spans="2:7" ht="43.5">
      <c r="B83" s="71"/>
      <c r="C83" s="85" t="s">
        <v>104</v>
      </c>
      <c r="D83" s="72" t="s">
        <v>9</v>
      </c>
      <c r="E83" s="58">
        <f>SUM(E71:E72)</f>
        <v>41</v>
      </c>
      <c r="F83" s="212"/>
      <c r="G83" s="90">
        <f>E83*F83</f>
        <v>0</v>
      </c>
    </row>
    <row r="84" spans="2:7" ht="43.5">
      <c r="B84" s="71"/>
      <c r="C84" s="85" t="s">
        <v>105</v>
      </c>
      <c r="D84" s="72" t="s">
        <v>9</v>
      </c>
      <c r="E84" s="58">
        <f>SUM(E73:E73)</f>
        <v>20</v>
      </c>
      <c r="F84" s="212"/>
      <c r="G84" s="90">
        <f t="shared" ref="G84:G85" si="7">E84*F84</f>
        <v>0</v>
      </c>
    </row>
    <row r="85" spans="2:7" ht="43.5">
      <c r="B85" s="71"/>
      <c r="C85" s="85" t="s">
        <v>106</v>
      </c>
      <c r="D85" s="72" t="s">
        <v>9</v>
      </c>
      <c r="E85" s="58">
        <f>SUM(E74:E75)</f>
        <v>22</v>
      </c>
      <c r="F85" s="212"/>
      <c r="G85" s="90">
        <f t="shared" si="7"/>
        <v>0</v>
      </c>
    </row>
    <row r="86" spans="2:7">
      <c r="B86" s="49" t="s">
        <v>107</v>
      </c>
      <c r="C86" s="77" t="s">
        <v>108</v>
      </c>
      <c r="D86" s="78"/>
      <c r="E86" s="78"/>
      <c r="F86" s="52"/>
      <c r="G86" s="91"/>
    </row>
    <row r="87" spans="2:7" ht="29.25">
      <c r="B87" s="71"/>
      <c r="C87" s="15" t="s">
        <v>109</v>
      </c>
      <c r="D87" s="61" t="s">
        <v>9</v>
      </c>
      <c r="E87" s="65">
        <f>SUM(E83:E85)</f>
        <v>83</v>
      </c>
      <c r="F87" s="214"/>
      <c r="G87" s="83">
        <f>E87*F87</f>
        <v>0</v>
      </c>
    </row>
    <row r="88" spans="2:7">
      <c r="B88" s="43"/>
      <c r="C88" s="44" t="s">
        <v>110</v>
      </c>
      <c r="D88" s="45"/>
      <c r="E88" s="46"/>
      <c r="F88" s="47"/>
      <c r="G88" s="48"/>
    </row>
    <row r="89" spans="2:7">
      <c r="B89" s="49" t="s">
        <v>111</v>
      </c>
      <c r="C89" s="92" t="s">
        <v>112</v>
      </c>
      <c r="D89" s="92"/>
      <c r="E89" s="92"/>
      <c r="F89" s="93"/>
      <c r="G89" s="94"/>
    </row>
    <row r="90" spans="2:7">
      <c r="B90" s="49" t="s">
        <v>113</v>
      </c>
      <c r="C90" s="92" t="s">
        <v>114</v>
      </c>
      <c r="D90" s="92"/>
      <c r="E90" s="92"/>
      <c r="F90" s="93"/>
      <c r="G90" s="94"/>
    </row>
    <row r="91" spans="2:7" ht="17.25">
      <c r="B91" s="95"/>
      <c r="C91" s="96" t="s">
        <v>115</v>
      </c>
      <c r="D91" s="97" t="s">
        <v>116</v>
      </c>
      <c r="E91" s="97">
        <f>3859*0.1</f>
        <v>385.90000000000003</v>
      </c>
      <c r="F91" s="216"/>
      <c r="G91" s="98">
        <f>E91*F91</f>
        <v>0</v>
      </c>
    </row>
    <row r="92" spans="2:7">
      <c r="B92" s="49" t="s">
        <v>117</v>
      </c>
      <c r="C92" s="99" t="s">
        <v>118</v>
      </c>
      <c r="D92" s="87"/>
      <c r="E92" s="87"/>
      <c r="F92" s="100"/>
      <c r="G92" s="101"/>
    </row>
    <row r="93" spans="2:7">
      <c r="B93" s="102"/>
      <c r="C93" s="103" t="s">
        <v>119</v>
      </c>
      <c r="D93" s="104"/>
      <c r="E93" s="105"/>
      <c r="F93" s="106"/>
      <c r="G93" s="107"/>
    </row>
    <row r="94" spans="2:7" ht="17.25">
      <c r="B94" s="102"/>
      <c r="C94" s="108" t="s">
        <v>120</v>
      </c>
      <c r="D94" s="109" t="s">
        <v>121</v>
      </c>
      <c r="E94" s="110">
        <v>2.7</v>
      </c>
      <c r="F94" s="217"/>
      <c r="G94" s="111">
        <f>E94*F94</f>
        <v>0</v>
      </c>
    </row>
    <row r="95" spans="2:7">
      <c r="B95" s="102"/>
      <c r="C95" s="103" t="s">
        <v>122</v>
      </c>
      <c r="D95" s="87"/>
      <c r="E95" s="87"/>
      <c r="F95" s="100"/>
      <c r="G95" s="101"/>
    </row>
    <row r="96" spans="2:7" ht="18.75">
      <c r="B96" s="112"/>
      <c r="C96" s="113" t="s">
        <v>123</v>
      </c>
      <c r="D96" s="114" t="s">
        <v>124</v>
      </c>
      <c r="E96" s="115">
        <v>22.9</v>
      </c>
      <c r="F96" s="218"/>
      <c r="G96" s="116">
        <f>E96*F96</f>
        <v>0</v>
      </c>
    </row>
    <row r="97" spans="2:7">
      <c r="B97" s="102"/>
      <c r="C97" s="103" t="s">
        <v>125</v>
      </c>
      <c r="D97" s="87"/>
      <c r="E97" s="87"/>
      <c r="F97" s="100"/>
      <c r="G97" s="101"/>
    </row>
    <row r="98" spans="2:7" ht="18.75">
      <c r="B98" s="112"/>
      <c r="C98" s="113" t="s">
        <v>126</v>
      </c>
      <c r="D98" s="114" t="s">
        <v>124</v>
      </c>
      <c r="E98" s="115">
        <v>52.7</v>
      </c>
      <c r="F98" s="218"/>
      <c r="G98" s="116">
        <f>E98*F98</f>
        <v>0</v>
      </c>
    </row>
    <row r="99" spans="2:7">
      <c r="B99" s="49" t="s">
        <v>127</v>
      </c>
      <c r="C99" s="117" t="s">
        <v>128</v>
      </c>
      <c r="D99" s="87"/>
      <c r="E99" s="70"/>
      <c r="F99" s="100"/>
      <c r="G99" s="89"/>
    </row>
    <row r="100" spans="2:7">
      <c r="B100" s="118"/>
      <c r="C100" s="103" t="s">
        <v>129</v>
      </c>
      <c r="D100" s="87"/>
      <c r="E100" s="87"/>
      <c r="F100" s="119"/>
      <c r="G100" s="89"/>
    </row>
    <row r="101" spans="2:7" ht="18.75">
      <c r="B101" s="120"/>
      <c r="C101" s="121" t="s">
        <v>130</v>
      </c>
      <c r="D101" s="122" t="s">
        <v>131</v>
      </c>
      <c r="E101" s="123">
        <f>42*0.21</f>
        <v>8.82</v>
      </c>
      <c r="F101" s="211"/>
      <c r="G101" s="124">
        <f>E101*F101</f>
        <v>0</v>
      </c>
    </row>
    <row r="102" spans="2:7">
      <c r="B102" s="118"/>
      <c r="C102" s="125" t="s">
        <v>132</v>
      </c>
      <c r="D102" s="87"/>
      <c r="E102" s="126"/>
      <c r="F102" s="127"/>
      <c r="G102" s="89"/>
    </row>
    <row r="103" spans="2:7" ht="18.75">
      <c r="B103" s="128"/>
      <c r="C103" s="129" t="s">
        <v>133</v>
      </c>
      <c r="D103" s="123" t="s">
        <v>131</v>
      </c>
      <c r="E103" s="58">
        <f>0.24*22</f>
        <v>5.2799999999999994</v>
      </c>
      <c r="F103" s="211"/>
      <c r="G103" s="130">
        <f t="shared" ref="G103:G104" si="8">E103*F103</f>
        <v>0</v>
      </c>
    </row>
    <row r="104" spans="2:7" ht="18.75">
      <c r="B104" s="128"/>
      <c r="C104" s="131" t="s">
        <v>134</v>
      </c>
      <c r="D104" s="132" t="s">
        <v>131</v>
      </c>
      <c r="E104" s="58">
        <f>0.28*22</f>
        <v>6.16</v>
      </c>
      <c r="F104" s="219"/>
      <c r="G104" s="130">
        <f t="shared" si="8"/>
        <v>0</v>
      </c>
    </row>
    <row r="105" spans="2:7">
      <c r="B105" s="133"/>
      <c r="C105" s="134" t="s">
        <v>135</v>
      </c>
      <c r="D105" s="44"/>
      <c r="E105" s="44"/>
      <c r="F105" s="44"/>
      <c r="G105" s="135"/>
    </row>
    <row r="106" spans="2:7">
      <c r="B106" s="136">
        <v>15</v>
      </c>
      <c r="C106" s="137" t="s">
        <v>136</v>
      </c>
      <c r="D106" s="138"/>
      <c r="E106" s="139"/>
      <c r="F106" s="139"/>
      <c r="G106" s="140"/>
    </row>
    <row r="107" spans="2:7" ht="72">
      <c r="B107" s="141"/>
      <c r="C107" s="142" t="s">
        <v>137</v>
      </c>
      <c r="D107" s="65" t="s">
        <v>9</v>
      </c>
      <c r="E107" s="65">
        <v>1</v>
      </c>
      <c r="F107" s="214"/>
      <c r="G107" s="143">
        <f t="shared" ref="G107:G108" si="9">E107*F107</f>
        <v>0</v>
      </c>
    </row>
    <row r="108" spans="2:7">
      <c r="B108" s="144"/>
      <c r="C108" s="145" t="s">
        <v>138</v>
      </c>
      <c r="D108" s="65" t="s">
        <v>9</v>
      </c>
      <c r="E108" s="146">
        <v>1</v>
      </c>
      <c r="F108" s="211"/>
      <c r="G108" s="147">
        <f t="shared" si="9"/>
        <v>0</v>
      </c>
    </row>
    <row r="109" spans="2:7">
      <c r="B109" s="43"/>
      <c r="C109" s="240" t="s">
        <v>139</v>
      </c>
      <c r="D109" s="241"/>
      <c r="E109" s="241"/>
      <c r="F109" s="241"/>
      <c r="G109" s="242"/>
    </row>
    <row r="110" spans="2:7">
      <c r="B110" s="148">
        <v>16</v>
      </c>
      <c r="C110" s="243" t="s">
        <v>140</v>
      </c>
      <c r="D110" s="243"/>
      <c r="E110" s="243"/>
      <c r="F110" s="243"/>
      <c r="G110" s="244"/>
    </row>
    <row r="111" spans="2:7">
      <c r="B111" s="149"/>
      <c r="C111" s="150" t="s">
        <v>141</v>
      </c>
      <c r="D111" s="16" t="s">
        <v>9</v>
      </c>
      <c r="E111" s="25">
        <v>8</v>
      </c>
      <c r="F111" s="220"/>
      <c r="G111" s="151">
        <f t="shared" ref="G111:G112" si="10">E111*F111</f>
        <v>0</v>
      </c>
    </row>
    <row r="112" spans="2:7">
      <c r="B112" s="152"/>
      <c r="C112" s="153" t="s">
        <v>142</v>
      </c>
      <c r="D112" s="16" t="s">
        <v>9</v>
      </c>
      <c r="E112" s="154">
        <v>8</v>
      </c>
      <c r="F112" s="209"/>
      <c r="G112" s="29">
        <f t="shared" si="10"/>
        <v>0</v>
      </c>
    </row>
    <row r="113" spans="2:11" ht="15.75" thickBot="1">
      <c r="B113" s="232"/>
      <c r="C113" s="233" t="s">
        <v>215</v>
      </c>
      <c r="D113" s="234"/>
      <c r="E113" s="234"/>
      <c r="F113" s="235"/>
      <c r="G113" s="37">
        <f>SUM(G111:G112,G107:G108,G103:G104,G101,G98,G96,G94,G91,G87,G83:G85,G81,G79,G71:G75,G68,G66,G61:G64,G58,G57,G56)</f>
        <v>0</v>
      </c>
    </row>
    <row r="114" spans="2:11" ht="15.75" thickTop="1"/>
    <row r="115" spans="2:11">
      <c r="C115" s="229" t="s">
        <v>211</v>
      </c>
    </row>
    <row r="116" spans="2:11">
      <c r="B116" s="268" t="s">
        <v>143</v>
      </c>
      <c r="C116" s="269" t="s">
        <v>144</v>
      </c>
      <c r="D116" s="269" t="s">
        <v>145</v>
      </c>
      <c r="E116" s="269" t="s">
        <v>3</v>
      </c>
      <c r="F116" s="270" t="s">
        <v>213</v>
      </c>
      <c r="G116" s="271" t="s">
        <v>214</v>
      </c>
    </row>
    <row r="117" spans="2:11">
      <c r="B117" s="269"/>
      <c r="C117" s="269"/>
      <c r="D117" s="269"/>
      <c r="E117" s="269"/>
      <c r="F117" s="272"/>
      <c r="G117" s="273"/>
    </row>
    <row r="118" spans="2:11">
      <c r="B118" s="155"/>
      <c r="C118" s="155"/>
      <c r="D118" s="155"/>
      <c r="E118" s="156"/>
      <c r="F118" s="156"/>
      <c r="G118" s="157"/>
    </row>
    <row r="119" spans="2:11">
      <c r="B119" s="158"/>
      <c r="C119" s="159" t="s">
        <v>146</v>
      </c>
      <c r="D119" s="160"/>
      <c r="E119" s="161"/>
      <c r="F119" s="162"/>
      <c r="G119" s="163"/>
    </row>
    <row r="120" spans="2:11">
      <c r="B120" s="164"/>
      <c r="C120" s="165"/>
      <c r="D120" s="166"/>
      <c r="E120" s="167"/>
      <c r="F120" s="168"/>
      <c r="G120" s="169"/>
    </row>
    <row r="121" spans="2:11">
      <c r="B121" s="170">
        <v>1</v>
      </c>
      <c r="C121" s="171" t="s">
        <v>212</v>
      </c>
      <c r="D121" s="172" t="s">
        <v>147</v>
      </c>
      <c r="E121" s="173">
        <v>7822.5</v>
      </c>
      <c r="F121" s="221"/>
      <c r="G121" s="174">
        <f t="shared" ref="G121:G127" si="11">E121*F121</f>
        <v>0</v>
      </c>
    </row>
    <row r="122" spans="2:11">
      <c r="B122" s="170">
        <v>2</v>
      </c>
      <c r="C122" s="175" t="s">
        <v>148</v>
      </c>
      <c r="D122" s="172" t="s">
        <v>149</v>
      </c>
      <c r="E122" s="173">
        <v>21632</v>
      </c>
      <c r="F122" s="221"/>
      <c r="G122" s="174">
        <f t="shared" si="11"/>
        <v>0</v>
      </c>
    </row>
    <row r="123" spans="2:11">
      <c r="B123" s="170">
        <v>3</v>
      </c>
      <c r="C123" s="171" t="s">
        <v>150</v>
      </c>
      <c r="D123" s="172" t="s">
        <v>9</v>
      </c>
      <c r="E123" s="173">
        <v>40</v>
      </c>
      <c r="F123" s="221"/>
      <c r="G123" s="174">
        <f t="shared" si="11"/>
        <v>0</v>
      </c>
      <c r="K123" s="224"/>
    </row>
    <row r="124" spans="2:11">
      <c r="B124" s="170">
        <v>4</v>
      </c>
      <c r="C124" s="171" t="s">
        <v>151</v>
      </c>
      <c r="D124" s="172" t="s">
        <v>9</v>
      </c>
      <c r="E124" s="173">
        <v>40</v>
      </c>
      <c r="F124" s="221"/>
      <c r="G124" s="174">
        <f t="shared" si="11"/>
        <v>0</v>
      </c>
    </row>
    <row r="125" spans="2:11">
      <c r="B125" s="170">
        <v>5</v>
      </c>
      <c r="C125" s="171" t="s">
        <v>152</v>
      </c>
      <c r="D125" s="172" t="s">
        <v>153</v>
      </c>
      <c r="E125" s="173">
        <v>90</v>
      </c>
      <c r="F125" s="221"/>
      <c r="G125" s="174">
        <f t="shared" si="11"/>
        <v>0</v>
      </c>
    </row>
    <row r="126" spans="2:11">
      <c r="B126" s="170">
        <v>6</v>
      </c>
      <c r="C126" s="176" t="s">
        <v>154</v>
      </c>
      <c r="D126" s="172" t="s">
        <v>147</v>
      </c>
      <c r="E126" s="173">
        <v>12</v>
      </c>
      <c r="F126" s="221"/>
      <c r="G126" s="174">
        <f t="shared" si="11"/>
        <v>0</v>
      </c>
    </row>
    <row r="127" spans="2:11" ht="25.5">
      <c r="B127" s="170">
        <v>7</v>
      </c>
      <c r="C127" s="177" t="s">
        <v>155</v>
      </c>
      <c r="D127" s="172" t="s">
        <v>149</v>
      </c>
      <c r="E127" s="173">
        <v>973</v>
      </c>
      <c r="F127" s="221"/>
      <c r="G127" s="174">
        <f t="shared" si="11"/>
        <v>0</v>
      </c>
    </row>
    <row r="128" spans="2:11" ht="25.5">
      <c r="B128" s="170">
        <v>8</v>
      </c>
      <c r="C128" s="175" t="s">
        <v>156</v>
      </c>
      <c r="D128" s="172"/>
      <c r="E128" s="173"/>
      <c r="F128" s="168"/>
      <c r="G128" s="174"/>
    </row>
    <row r="129" spans="2:7">
      <c r="B129" s="170"/>
      <c r="C129" s="178" t="s">
        <v>157</v>
      </c>
      <c r="D129" s="172" t="s">
        <v>149</v>
      </c>
      <c r="E129" s="173">
        <v>280</v>
      </c>
      <c r="F129" s="221"/>
      <c r="G129" s="174">
        <f t="shared" ref="G129:G131" si="12">E129*F129</f>
        <v>0</v>
      </c>
    </row>
    <row r="130" spans="2:7">
      <c r="B130" s="170"/>
      <c r="C130" s="178" t="s">
        <v>158</v>
      </c>
      <c r="D130" s="172" t="s">
        <v>149</v>
      </c>
      <c r="E130" s="173">
        <v>100.5</v>
      </c>
      <c r="F130" s="221"/>
      <c r="G130" s="174">
        <f t="shared" si="12"/>
        <v>0</v>
      </c>
    </row>
    <row r="131" spans="2:7" ht="25.5">
      <c r="B131" s="170">
        <v>9</v>
      </c>
      <c r="C131" s="179" t="s">
        <v>159</v>
      </c>
      <c r="D131" s="180" t="s">
        <v>147</v>
      </c>
      <c r="E131" s="173">
        <v>74</v>
      </c>
      <c r="F131" s="221"/>
      <c r="G131" s="174">
        <f t="shared" si="12"/>
        <v>0</v>
      </c>
    </row>
    <row r="132" spans="2:7" ht="25.5">
      <c r="B132" s="181">
        <v>10</v>
      </c>
      <c r="C132" s="182" t="s">
        <v>160</v>
      </c>
      <c r="D132" s="172"/>
      <c r="E132" s="173"/>
      <c r="F132" s="183"/>
      <c r="G132" s="174"/>
    </row>
    <row r="133" spans="2:7">
      <c r="B133" s="181"/>
      <c r="C133" s="184" t="s">
        <v>161</v>
      </c>
      <c r="D133" s="185"/>
      <c r="E133" s="173"/>
      <c r="F133" s="183"/>
      <c r="G133" s="174"/>
    </row>
    <row r="134" spans="2:7">
      <c r="B134" s="181"/>
      <c r="C134" s="184" t="s">
        <v>162</v>
      </c>
      <c r="D134" s="185" t="s">
        <v>9</v>
      </c>
      <c r="E134" s="173">
        <v>2</v>
      </c>
      <c r="F134" s="221"/>
      <c r="G134" s="174">
        <f>E134*F134</f>
        <v>0</v>
      </c>
    </row>
    <row r="135" spans="2:7" ht="25.5">
      <c r="B135" s="181">
        <v>11</v>
      </c>
      <c r="C135" s="182" t="s">
        <v>163</v>
      </c>
      <c r="D135" s="172"/>
      <c r="E135" s="173"/>
      <c r="F135" s="183"/>
      <c r="G135" s="174"/>
    </row>
    <row r="136" spans="2:7">
      <c r="B136" s="181"/>
      <c r="C136" s="184" t="s">
        <v>164</v>
      </c>
      <c r="D136" s="172" t="s">
        <v>147</v>
      </c>
      <c r="E136" s="173">
        <v>446</v>
      </c>
      <c r="F136" s="221"/>
      <c r="G136" s="174">
        <f t="shared" ref="G136:G145" si="13">E136*F136</f>
        <v>0</v>
      </c>
    </row>
    <row r="137" spans="2:7">
      <c r="B137" s="181"/>
      <c r="C137" s="184" t="s">
        <v>161</v>
      </c>
      <c r="D137" s="172"/>
      <c r="E137" s="173"/>
      <c r="F137" s="183"/>
      <c r="G137" s="174"/>
    </row>
    <row r="138" spans="2:7">
      <c r="B138" s="181"/>
      <c r="C138" s="184" t="s">
        <v>165</v>
      </c>
      <c r="D138" s="172" t="s">
        <v>147</v>
      </c>
      <c r="E138" s="173">
        <v>4</v>
      </c>
      <c r="F138" s="221"/>
      <c r="G138" s="174">
        <f t="shared" si="13"/>
        <v>0</v>
      </c>
    </row>
    <row r="139" spans="2:7">
      <c r="B139" s="181">
        <v>12</v>
      </c>
      <c r="C139" s="186" t="s">
        <v>166</v>
      </c>
      <c r="D139" s="172"/>
      <c r="E139" s="173"/>
      <c r="F139" s="183"/>
      <c r="G139" s="174"/>
    </row>
    <row r="140" spans="2:7">
      <c r="B140" s="181"/>
      <c r="C140" s="187" t="s">
        <v>167</v>
      </c>
      <c r="D140" s="172" t="s">
        <v>9</v>
      </c>
      <c r="E140" s="173">
        <v>1</v>
      </c>
      <c r="F140" s="221"/>
      <c r="G140" s="174">
        <f t="shared" si="13"/>
        <v>0</v>
      </c>
    </row>
    <row r="141" spans="2:7">
      <c r="B141" s="181">
        <v>13</v>
      </c>
      <c r="C141" s="186" t="s">
        <v>168</v>
      </c>
      <c r="D141" s="172"/>
      <c r="E141" s="173"/>
      <c r="F141" s="183"/>
      <c r="G141" s="174"/>
    </row>
    <row r="142" spans="2:7">
      <c r="B142" s="181"/>
      <c r="C142" s="187" t="s">
        <v>169</v>
      </c>
      <c r="D142" s="172" t="s">
        <v>9</v>
      </c>
      <c r="E142" s="173">
        <v>6</v>
      </c>
      <c r="F142" s="221"/>
      <c r="G142" s="174">
        <f t="shared" si="13"/>
        <v>0</v>
      </c>
    </row>
    <row r="143" spans="2:7">
      <c r="B143" s="181"/>
      <c r="C143" s="187" t="s">
        <v>170</v>
      </c>
      <c r="D143" s="172" t="s">
        <v>9</v>
      </c>
      <c r="E143" s="173">
        <v>4</v>
      </c>
      <c r="F143" s="221"/>
      <c r="G143" s="174">
        <f t="shared" si="13"/>
        <v>0</v>
      </c>
    </row>
    <row r="144" spans="2:7">
      <c r="B144" s="181">
        <v>14</v>
      </c>
      <c r="C144" s="186" t="s">
        <v>171</v>
      </c>
      <c r="D144" s="185" t="s">
        <v>172</v>
      </c>
      <c r="E144" s="173"/>
      <c r="F144" s="221"/>
      <c r="G144" s="174">
        <f t="shared" si="13"/>
        <v>0</v>
      </c>
    </row>
    <row r="145" spans="2:7">
      <c r="B145" s="181">
        <v>15</v>
      </c>
      <c r="C145" s="186" t="s">
        <v>173</v>
      </c>
      <c r="D145" s="185" t="s">
        <v>172</v>
      </c>
      <c r="E145" s="173"/>
      <c r="F145" s="221"/>
      <c r="G145" s="174">
        <f t="shared" si="13"/>
        <v>0</v>
      </c>
    </row>
    <row r="146" spans="2:7">
      <c r="B146" s="189"/>
      <c r="C146" s="159" t="s">
        <v>174</v>
      </c>
      <c r="D146" s="190"/>
      <c r="E146" s="191"/>
      <c r="F146" s="162"/>
      <c r="G146" s="191"/>
    </row>
    <row r="147" spans="2:7">
      <c r="B147" s="170">
        <v>16</v>
      </c>
      <c r="C147" s="171" t="s">
        <v>175</v>
      </c>
      <c r="D147" s="172"/>
      <c r="E147" s="174"/>
      <c r="F147" s="174"/>
      <c r="G147" s="174"/>
    </row>
    <row r="148" spans="2:7">
      <c r="B148" s="170"/>
      <c r="C148" s="194" t="s">
        <v>176</v>
      </c>
      <c r="D148" s="172" t="s">
        <v>153</v>
      </c>
      <c r="E148" s="173">
        <v>13085.35</v>
      </c>
      <c r="F148" s="222"/>
      <c r="G148" s="174">
        <f t="shared" ref="G148:G149" si="14">E148*F148</f>
        <v>0</v>
      </c>
    </row>
    <row r="149" spans="2:7" ht="38.25">
      <c r="B149" s="170"/>
      <c r="C149" s="194" t="s">
        <v>177</v>
      </c>
      <c r="D149" s="172" t="s">
        <v>153</v>
      </c>
      <c r="E149" s="173">
        <v>111.47</v>
      </c>
      <c r="F149" s="222"/>
      <c r="G149" s="174">
        <f t="shared" si="14"/>
        <v>0</v>
      </c>
    </row>
    <row r="150" spans="2:7">
      <c r="B150" s="170">
        <v>17</v>
      </c>
      <c r="C150" s="195" t="s">
        <v>178</v>
      </c>
      <c r="D150" s="172"/>
      <c r="E150" s="173"/>
      <c r="F150" s="174"/>
      <c r="G150" s="174"/>
    </row>
    <row r="151" spans="2:7">
      <c r="B151" s="170"/>
      <c r="C151" s="194" t="s">
        <v>179</v>
      </c>
      <c r="D151" s="172" t="s">
        <v>153</v>
      </c>
      <c r="E151" s="173">
        <v>3075.3</v>
      </c>
      <c r="F151" s="222"/>
      <c r="G151" s="174">
        <f t="shared" ref="G151:G168" si="15">E151*F151</f>
        <v>0</v>
      </c>
    </row>
    <row r="152" spans="2:7" ht="38.25">
      <c r="B152" s="170"/>
      <c r="C152" s="194" t="s">
        <v>177</v>
      </c>
      <c r="D152" s="172" t="s">
        <v>153</v>
      </c>
      <c r="E152" s="173">
        <v>22.1</v>
      </c>
      <c r="F152" s="222"/>
      <c r="G152" s="174">
        <f t="shared" si="15"/>
        <v>0</v>
      </c>
    </row>
    <row r="153" spans="2:7">
      <c r="B153" s="170">
        <v>18</v>
      </c>
      <c r="C153" s="196" t="s">
        <v>180</v>
      </c>
      <c r="D153" s="172"/>
      <c r="E153" s="173"/>
      <c r="F153" s="174"/>
      <c r="G153" s="174"/>
    </row>
    <row r="154" spans="2:7">
      <c r="B154" s="170"/>
      <c r="C154" s="194" t="s">
        <v>179</v>
      </c>
      <c r="D154" s="172" t="s">
        <v>149</v>
      </c>
      <c r="E154" s="173">
        <v>25597.88</v>
      </c>
      <c r="F154" s="222"/>
      <c r="G154" s="174">
        <f t="shared" si="15"/>
        <v>0</v>
      </c>
    </row>
    <row r="155" spans="2:7">
      <c r="B155" s="170"/>
      <c r="C155" s="194" t="s">
        <v>181</v>
      </c>
      <c r="D155" s="172" t="s">
        <v>149</v>
      </c>
      <c r="E155" s="173">
        <v>760.09</v>
      </c>
      <c r="F155" s="222"/>
      <c r="G155" s="174">
        <f t="shared" si="15"/>
        <v>0</v>
      </c>
    </row>
    <row r="156" spans="2:7">
      <c r="B156" s="170">
        <v>19</v>
      </c>
      <c r="C156" s="197" t="s">
        <v>182</v>
      </c>
      <c r="D156" s="172"/>
      <c r="E156" s="173"/>
      <c r="F156" s="174"/>
      <c r="G156" s="174"/>
    </row>
    <row r="157" spans="2:7">
      <c r="B157" s="170"/>
      <c r="C157" s="194" t="s">
        <v>179</v>
      </c>
      <c r="D157" s="172" t="s">
        <v>153</v>
      </c>
      <c r="E157" s="173">
        <v>8866.0400000000009</v>
      </c>
      <c r="F157" s="222"/>
      <c r="G157" s="174">
        <f t="shared" si="15"/>
        <v>0</v>
      </c>
    </row>
    <row r="158" spans="2:7">
      <c r="B158" s="170"/>
      <c r="C158" s="198" t="s">
        <v>181</v>
      </c>
      <c r="D158" s="172" t="s">
        <v>153</v>
      </c>
      <c r="E158" s="183">
        <v>172.33</v>
      </c>
      <c r="F158" s="222"/>
      <c r="G158" s="174">
        <f t="shared" si="15"/>
        <v>0</v>
      </c>
    </row>
    <row r="159" spans="2:7">
      <c r="B159" s="170">
        <v>20</v>
      </c>
      <c r="C159" s="197" t="s">
        <v>183</v>
      </c>
      <c r="D159" s="172"/>
      <c r="E159" s="183"/>
      <c r="F159" s="174"/>
      <c r="G159" s="174"/>
    </row>
    <row r="160" spans="2:7">
      <c r="B160" s="170"/>
      <c r="C160" s="194" t="s">
        <v>179</v>
      </c>
      <c r="D160" s="172" t="s">
        <v>153</v>
      </c>
      <c r="E160" s="183">
        <v>3915.01</v>
      </c>
      <c r="F160" s="222"/>
      <c r="G160" s="174">
        <f t="shared" si="15"/>
        <v>0</v>
      </c>
    </row>
    <row r="161" spans="2:7">
      <c r="B161" s="181">
        <v>21</v>
      </c>
      <c r="C161" s="171" t="s">
        <v>184</v>
      </c>
      <c r="D161" s="188"/>
      <c r="E161" s="183"/>
      <c r="F161" s="173"/>
      <c r="G161" s="174"/>
    </row>
    <row r="162" spans="2:7">
      <c r="B162" s="181"/>
      <c r="C162" s="194" t="s">
        <v>179</v>
      </c>
      <c r="D162" s="172" t="s">
        <v>149</v>
      </c>
      <c r="E162" s="183">
        <v>21822.52</v>
      </c>
      <c r="F162" s="222"/>
      <c r="G162" s="174">
        <f t="shared" si="15"/>
        <v>0</v>
      </c>
    </row>
    <row r="163" spans="2:7" ht="38.25">
      <c r="B163" s="181"/>
      <c r="C163" s="194" t="s">
        <v>177</v>
      </c>
      <c r="D163" s="172" t="s">
        <v>149</v>
      </c>
      <c r="E163" s="183">
        <v>158.41</v>
      </c>
      <c r="F163" s="222"/>
      <c r="G163" s="174">
        <f t="shared" si="15"/>
        <v>0</v>
      </c>
    </row>
    <row r="164" spans="2:7">
      <c r="B164" s="181">
        <v>22</v>
      </c>
      <c r="C164" s="171" t="s">
        <v>185</v>
      </c>
      <c r="D164" s="172"/>
      <c r="E164" s="183"/>
      <c r="F164" s="173"/>
      <c r="G164" s="174"/>
    </row>
    <row r="165" spans="2:7">
      <c r="B165" s="181"/>
      <c r="C165" s="194" t="s">
        <v>186</v>
      </c>
      <c r="D165" s="172" t="s">
        <v>149</v>
      </c>
      <c r="E165" s="183">
        <v>25566.44</v>
      </c>
      <c r="F165" s="222"/>
      <c r="G165" s="174">
        <f t="shared" si="15"/>
        <v>0</v>
      </c>
    </row>
    <row r="166" spans="2:7" ht="38.25">
      <c r="B166" s="181"/>
      <c r="C166" s="194" t="s">
        <v>177</v>
      </c>
      <c r="D166" s="172" t="s">
        <v>149</v>
      </c>
      <c r="E166" s="183">
        <v>138.63999999999999</v>
      </c>
      <c r="F166" s="222"/>
      <c r="G166" s="174">
        <f t="shared" si="15"/>
        <v>0</v>
      </c>
    </row>
    <row r="167" spans="2:7">
      <c r="B167" s="170">
        <v>23</v>
      </c>
      <c r="C167" s="199" t="s">
        <v>187</v>
      </c>
      <c r="D167" s="172" t="s">
        <v>153</v>
      </c>
      <c r="E167" s="183">
        <v>7238.19</v>
      </c>
      <c r="F167" s="222"/>
      <c r="G167" s="174">
        <f t="shared" si="15"/>
        <v>0</v>
      </c>
    </row>
    <row r="168" spans="2:7">
      <c r="B168" s="170">
        <v>24</v>
      </c>
      <c r="C168" s="171" t="s">
        <v>188</v>
      </c>
      <c r="D168" s="172" t="s">
        <v>153</v>
      </c>
      <c r="E168" s="183">
        <v>7238.19</v>
      </c>
      <c r="F168" s="222"/>
      <c r="G168" s="174">
        <f t="shared" si="15"/>
        <v>0</v>
      </c>
    </row>
    <row r="169" spans="2:7">
      <c r="B169" s="189"/>
      <c r="C169" s="159" t="s">
        <v>189</v>
      </c>
      <c r="D169" s="190"/>
      <c r="E169" s="191"/>
      <c r="F169" s="162"/>
      <c r="G169" s="191"/>
    </row>
    <row r="170" spans="2:7">
      <c r="B170" s="170"/>
      <c r="C170" s="165"/>
      <c r="D170" s="192"/>
      <c r="E170" s="193"/>
      <c r="F170" s="168"/>
      <c r="G170" s="174"/>
    </row>
    <row r="171" spans="2:7" ht="25.5">
      <c r="B171" s="170">
        <v>25</v>
      </c>
      <c r="C171" s="171" t="s">
        <v>190</v>
      </c>
      <c r="D171" s="172"/>
      <c r="E171" s="174"/>
      <c r="F171" s="174"/>
      <c r="G171" s="174"/>
    </row>
    <row r="172" spans="2:7">
      <c r="B172" s="170"/>
      <c r="C172" s="194" t="s">
        <v>186</v>
      </c>
      <c r="D172" s="172" t="s">
        <v>153</v>
      </c>
      <c r="E172" s="173">
        <v>3776.34</v>
      </c>
      <c r="F172" s="222"/>
      <c r="G172" s="174">
        <f t="shared" ref="G172:G190" si="16">E172*F172</f>
        <v>0</v>
      </c>
    </row>
    <row r="173" spans="2:7" ht="25.5">
      <c r="B173" s="170"/>
      <c r="C173" s="198" t="s">
        <v>191</v>
      </c>
      <c r="D173" s="172" t="s">
        <v>153</v>
      </c>
      <c r="E173" s="173">
        <v>13</v>
      </c>
      <c r="F173" s="222"/>
      <c r="G173" s="174">
        <f t="shared" si="16"/>
        <v>0</v>
      </c>
    </row>
    <row r="174" spans="2:7" ht="25.5">
      <c r="B174" s="170"/>
      <c r="C174" s="198" t="s">
        <v>192</v>
      </c>
      <c r="D174" s="172" t="s">
        <v>153</v>
      </c>
      <c r="E174" s="173">
        <v>16</v>
      </c>
      <c r="F174" s="222"/>
      <c r="G174" s="174">
        <f t="shared" si="16"/>
        <v>0</v>
      </c>
    </row>
    <row r="175" spans="2:7" ht="25.5">
      <c r="B175" s="170"/>
      <c r="C175" s="198" t="s">
        <v>193</v>
      </c>
      <c r="D175" s="172" t="s">
        <v>153</v>
      </c>
      <c r="E175" s="173">
        <v>38.049999999999997</v>
      </c>
      <c r="F175" s="222"/>
      <c r="G175" s="174">
        <f t="shared" si="16"/>
        <v>0</v>
      </c>
    </row>
    <row r="176" spans="2:7">
      <c r="B176" s="170"/>
      <c r="C176" s="198" t="s">
        <v>194</v>
      </c>
      <c r="D176" s="172" t="s">
        <v>153</v>
      </c>
      <c r="E176" s="173">
        <v>17.02</v>
      </c>
      <c r="F176" s="222"/>
      <c r="G176" s="174">
        <f t="shared" si="16"/>
        <v>0</v>
      </c>
    </row>
    <row r="177" spans="2:7">
      <c r="B177" s="170"/>
      <c r="C177" s="198" t="s">
        <v>195</v>
      </c>
      <c r="D177" s="172" t="s">
        <v>153</v>
      </c>
      <c r="E177" s="173">
        <v>4.5</v>
      </c>
      <c r="F177" s="222"/>
      <c r="G177" s="174">
        <f t="shared" si="16"/>
        <v>0</v>
      </c>
    </row>
    <row r="178" spans="2:7" ht="38.25">
      <c r="B178" s="170"/>
      <c r="C178" s="198" t="s">
        <v>177</v>
      </c>
      <c r="D178" s="172" t="s">
        <v>153</v>
      </c>
      <c r="E178" s="173">
        <v>35.619999999999997</v>
      </c>
      <c r="F178" s="222"/>
      <c r="G178" s="174">
        <f t="shared" si="16"/>
        <v>0</v>
      </c>
    </row>
    <row r="179" spans="2:7" ht="38.25">
      <c r="B179" s="170"/>
      <c r="C179" s="198" t="s">
        <v>196</v>
      </c>
      <c r="D179" s="172" t="s">
        <v>153</v>
      </c>
      <c r="E179" s="173">
        <v>51.51</v>
      </c>
      <c r="F179" s="222"/>
      <c r="G179" s="174">
        <f t="shared" si="16"/>
        <v>0</v>
      </c>
    </row>
    <row r="180" spans="2:7">
      <c r="B180" s="170">
        <v>26</v>
      </c>
      <c r="C180" s="200" t="s">
        <v>197</v>
      </c>
      <c r="D180" s="172"/>
      <c r="E180" s="173"/>
      <c r="F180" s="174"/>
      <c r="G180" s="174"/>
    </row>
    <row r="181" spans="2:7">
      <c r="B181" s="170"/>
      <c r="C181" s="198" t="s">
        <v>198</v>
      </c>
      <c r="D181" s="172" t="s">
        <v>149</v>
      </c>
      <c r="E181" s="173">
        <v>380.5</v>
      </c>
      <c r="F181" s="222"/>
      <c r="G181" s="174">
        <f t="shared" si="16"/>
        <v>0</v>
      </c>
    </row>
    <row r="182" spans="2:7">
      <c r="B182" s="170">
        <v>27</v>
      </c>
      <c r="C182" s="201" t="s">
        <v>199</v>
      </c>
      <c r="D182" s="172"/>
      <c r="E182" s="173"/>
      <c r="F182" s="174"/>
      <c r="G182" s="174"/>
    </row>
    <row r="183" spans="2:7">
      <c r="B183" s="170"/>
      <c r="C183" s="194" t="s">
        <v>200</v>
      </c>
      <c r="D183" s="172" t="s">
        <v>149</v>
      </c>
      <c r="E183" s="173">
        <v>15476</v>
      </c>
      <c r="F183" s="222"/>
      <c r="G183" s="174">
        <f t="shared" si="16"/>
        <v>0</v>
      </c>
    </row>
    <row r="184" spans="2:7">
      <c r="B184" s="170"/>
      <c r="C184" s="198" t="s">
        <v>201</v>
      </c>
      <c r="D184" s="172" t="s">
        <v>149</v>
      </c>
      <c r="E184" s="173">
        <v>107.58</v>
      </c>
      <c r="F184" s="222"/>
      <c r="G184" s="174">
        <f t="shared" si="16"/>
        <v>0</v>
      </c>
    </row>
    <row r="185" spans="2:7">
      <c r="B185" s="170">
        <v>28</v>
      </c>
      <c r="C185" s="171" t="s">
        <v>202</v>
      </c>
      <c r="D185" s="172"/>
      <c r="E185" s="202"/>
      <c r="F185" s="174"/>
      <c r="G185" s="174"/>
    </row>
    <row r="186" spans="2:7" ht="25.5">
      <c r="B186" s="170"/>
      <c r="C186" s="198" t="s">
        <v>191</v>
      </c>
      <c r="D186" s="172" t="s">
        <v>149</v>
      </c>
      <c r="E186" s="173">
        <v>87</v>
      </c>
      <c r="F186" s="222"/>
      <c r="G186" s="174">
        <f t="shared" si="16"/>
        <v>0</v>
      </c>
    </row>
    <row r="187" spans="2:7" ht="25.5">
      <c r="B187" s="170"/>
      <c r="C187" s="198" t="s">
        <v>192</v>
      </c>
      <c r="D187" s="172" t="s">
        <v>149</v>
      </c>
      <c r="E187" s="173">
        <v>106.5</v>
      </c>
      <c r="F187" s="222"/>
      <c r="G187" s="174">
        <f t="shared" si="16"/>
        <v>0</v>
      </c>
    </row>
    <row r="188" spans="2:7" ht="38.25">
      <c r="B188" s="170"/>
      <c r="C188" s="198" t="s">
        <v>203</v>
      </c>
      <c r="D188" s="172" t="s">
        <v>149</v>
      </c>
      <c r="E188" s="173">
        <v>158.41</v>
      </c>
      <c r="F188" s="222"/>
      <c r="G188" s="174">
        <f t="shared" si="16"/>
        <v>0</v>
      </c>
    </row>
    <row r="189" spans="2:7">
      <c r="B189" s="170">
        <v>29</v>
      </c>
      <c r="C189" s="203" t="s">
        <v>204</v>
      </c>
      <c r="D189" s="172"/>
      <c r="E189" s="173"/>
      <c r="F189" s="174"/>
      <c r="G189" s="174"/>
    </row>
    <row r="190" spans="2:7">
      <c r="B190" s="170"/>
      <c r="C190" s="194" t="s">
        <v>205</v>
      </c>
      <c r="D190" s="172" t="s">
        <v>147</v>
      </c>
      <c r="E190" s="173">
        <v>35</v>
      </c>
      <c r="F190" s="222"/>
      <c r="G190" s="174">
        <f t="shared" si="16"/>
        <v>0</v>
      </c>
    </row>
    <row r="191" spans="2:7">
      <c r="B191" s="189"/>
      <c r="C191" s="159" t="s">
        <v>206</v>
      </c>
      <c r="D191" s="190"/>
      <c r="E191" s="191"/>
      <c r="F191" s="162"/>
      <c r="G191" s="191"/>
    </row>
    <row r="192" spans="2:7">
      <c r="B192" s="170">
        <v>30</v>
      </c>
      <c r="C192" s="205" t="s">
        <v>207</v>
      </c>
      <c r="D192" s="192"/>
      <c r="E192" s="204"/>
      <c r="F192" s="183"/>
      <c r="G192" s="174"/>
    </row>
    <row r="193" spans="2:7">
      <c r="B193" s="170"/>
      <c r="C193" s="194" t="s">
        <v>181</v>
      </c>
      <c r="D193" s="192" t="s">
        <v>9</v>
      </c>
      <c r="E193" s="204">
        <v>1</v>
      </c>
      <c r="F193" s="221"/>
      <c r="G193" s="174">
        <f t="shared" ref="G193:G195" si="17">E193*F193</f>
        <v>0</v>
      </c>
    </row>
    <row r="194" spans="2:7">
      <c r="B194" s="170">
        <v>31</v>
      </c>
      <c r="C194" s="205" t="s">
        <v>208</v>
      </c>
      <c r="D194" s="192"/>
      <c r="E194" s="204"/>
      <c r="F194" s="183"/>
      <c r="G194" s="174"/>
    </row>
    <row r="195" spans="2:7">
      <c r="B195" s="170"/>
      <c r="C195" s="206" t="s">
        <v>209</v>
      </c>
      <c r="D195" s="207" t="s">
        <v>210</v>
      </c>
      <c r="E195" s="204">
        <v>33</v>
      </c>
      <c r="F195" s="221"/>
      <c r="G195" s="174">
        <f t="shared" si="17"/>
        <v>0</v>
      </c>
    </row>
    <row r="196" spans="2:7">
      <c r="B196" s="170"/>
      <c r="C196" s="206"/>
      <c r="D196" s="192"/>
      <c r="E196" s="204"/>
      <c r="F196" s="183"/>
      <c r="G196" s="174"/>
    </row>
    <row r="197" spans="2:7" ht="15.75" thickBot="1">
      <c r="B197" s="230"/>
      <c r="C197" s="236" t="s">
        <v>216</v>
      </c>
      <c r="D197" s="237"/>
      <c r="E197" s="237"/>
      <c r="F197" s="238"/>
      <c r="G197" s="231">
        <f>SUM(G195,G193,G190,G186:G188,G183:G184,G181,G172:G179,G148:G168,G121:G145)</f>
        <v>0</v>
      </c>
    </row>
    <row r="198" spans="2:7" ht="15.75" thickTop="1"/>
    <row r="200" spans="2:7" ht="15.75" thickBot="1">
      <c r="C200" s="229" t="s">
        <v>222</v>
      </c>
    </row>
    <row r="201" spans="2:7" ht="16.5" thickTop="1" thickBot="1">
      <c r="C201" s="227" t="s">
        <v>219</v>
      </c>
      <c r="D201" s="228">
        <f>G50</f>
        <v>0</v>
      </c>
    </row>
    <row r="202" spans="2:7" ht="16.5" thickTop="1" thickBot="1">
      <c r="C202" s="227" t="s">
        <v>217</v>
      </c>
      <c r="D202" s="228">
        <f>G113</f>
        <v>0</v>
      </c>
    </row>
    <row r="203" spans="2:7" ht="16.5" thickTop="1" thickBot="1">
      <c r="C203" s="227" t="s">
        <v>220</v>
      </c>
      <c r="D203" s="228">
        <f>G197</f>
        <v>0</v>
      </c>
    </row>
    <row r="204" spans="2:7" ht="16.5" thickTop="1" thickBot="1">
      <c r="C204" s="227" t="s">
        <v>221</v>
      </c>
      <c r="D204" s="228">
        <f>SUM(D201:D203)</f>
        <v>0</v>
      </c>
    </row>
    <row r="205" spans="2:7" ht="15.75" thickTop="1"/>
  </sheetData>
  <mergeCells count="28">
    <mergeCell ref="C21:G21"/>
    <mergeCell ref="C5:G5"/>
    <mergeCell ref="C6:G6"/>
    <mergeCell ref="C11:G11"/>
    <mergeCell ref="C18:G18"/>
    <mergeCell ref="C19:G19"/>
    <mergeCell ref="C24:G24"/>
    <mergeCell ref="C26:G26"/>
    <mergeCell ref="C27:G27"/>
    <mergeCell ref="C35:G35"/>
    <mergeCell ref="C36:G36"/>
    <mergeCell ref="G116:G117"/>
    <mergeCell ref="C67:E67"/>
    <mergeCell ref="C109:G109"/>
    <mergeCell ref="C110:G110"/>
    <mergeCell ref="C39:G39"/>
    <mergeCell ref="C40:G40"/>
    <mergeCell ref="C42:G42"/>
    <mergeCell ref="C45:G45"/>
    <mergeCell ref="C47:G47"/>
    <mergeCell ref="C50:F50"/>
    <mergeCell ref="C113:F113"/>
    <mergeCell ref="C197:F197"/>
    <mergeCell ref="B116:B117"/>
    <mergeCell ref="C116:C117"/>
    <mergeCell ref="D116:D117"/>
    <mergeCell ref="E116:E117"/>
    <mergeCell ref="F116:F117"/>
  </mergeCells>
  <pageMargins left="0.7" right="0.7" top="0.75" bottom="0.75" header="0.3" footer="0.3"/>
  <pageSetup paperSize="9" scale="65" fitToHeight="9" orientation="portrait" horizontalDpi="4294967292" verticalDpi="4294967292" r:id="rId1"/>
  <headerFooter>
    <oddHeader xml:space="preserve">&amp;CVOLUME 4.3.2 — BILL OF QUANTITIES </odd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cp:lastPrinted>2018-12-26T13:13:45Z</cp:lastPrinted>
  <dcterms:created xsi:type="dcterms:W3CDTF">2018-12-26T12:19:49Z</dcterms:created>
  <dcterms:modified xsi:type="dcterms:W3CDTF">2018-12-26T13:18:08Z</dcterms:modified>
</cp:coreProperties>
</file>